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firstSheet="2" activeTab="2"/>
  </bookViews>
  <sheets>
    <sheet name="СЮТ МЗ" sheetId="4" state="hidden" r:id="rId1"/>
    <sheet name="СЮТ СЗ" sheetId="5" state="hidden" r:id="rId2"/>
    <sheet name="ИТОГО СЮТ" sheetId="6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5" l="1"/>
  <c r="C70" i="5"/>
  <c r="C3" i="4"/>
  <c r="C54" i="4"/>
  <c r="C23" i="4"/>
  <c r="B13" i="4" l="1"/>
  <c r="B21" i="4"/>
  <c r="K93" i="6" l="1"/>
  <c r="J93" i="6"/>
  <c r="B89" i="6"/>
  <c r="K84" i="6"/>
  <c r="J84" i="6"/>
  <c r="H84" i="6"/>
  <c r="G84" i="6"/>
  <c r="E84" i="6"/>
  <c r="D84" i="6"/>
  <c r="C84" i="6"/>
  <c r="B84" i="6"/>
  <c r="K83" i="6"/>
  <c r="J83" i="6"/>
  <c r="H83" i="6"/>
  <c r="G83" i="6"/>
  <c r="E83" i="6"/>
  <c r="D83" i="6"/>
  <c r="C83" i="6"/>
  <c r="B83" i="6"/>
  <c r="K82" i="6"/>
  <c r="J82" i="6"/>
  <c r="H82" i="6"/>
  <c r="G82" i="6"/>
  <c r="E82" i="6"/>
  <c r="D82" i="6"/>
  <c r="C82" i="6"/>
  <c r="B82" i="6"/>
  <c r="K81" i="6"/>
  <c r="J81" i="6"/>
  <c r="H81" i="6"/>
  <c r="G81" i="6"/>
  <c r="E81" i="6"/>
  <c r="D81" i="6"/>
  <c r="C81" i="6"/>
  <c r="B81" i="6"/>
  <c r="K80" i="6"/>
  <c r="J80" i="6"/>
  <c r="H80" i="6"/>
  <c r="G80" i="6"/>
  <c r="E80" i="6"/>
  <c r="D80" i="6"/>
  <c r="C80" i="6"/>
  <c r="B80" i="6"/>
  <c r="K78" i="6"/>
  <c r="J78" i="6"/>
  <c r="H78" i="6"/>
  <c r="G78" i="6"/>
  <c r="E78" i="6"/>
  <c r="D78" i="6"/>
  <c r="C78" i="6"/>
  <c r="B78" i="6"/>
  <c r="K77" i="6"/>
  <c r="J77" i="6"/>
  <c r="K76" i="6"/>
  <c r="K97" i="6" s="1"/>
  <c r="J76" i="6"/>
  <c r="J97" i="6" s="1"/>
  <c r="H76" i="6"/>
  <c r="G76" i="6"/>
  <c r="E76" i="6"/>
  <c r="D76" i="6"/>
  <c r="C76" i="6"/>
  <c r="B76" i="6"/>
  <c r="B97" i="6" s="1"/>
  <c r="K75" i="6"/>
  <c r="J75" i="6"/>
  <c r="H75" i="6"/>
  <c r="G75" i="6"/>
  <c r="E75" i="6"/>
  <c r="D75" i="6"/>
  <c r="C75" i="6"/>
  <c r="B75" i="6"/>
  <c r="K74" i="6"/>
  <c r="J74" i="6"/>
  <c r="H74" i="6"/>
  <c r="G74" i="6"/>
  <c r="E74" i="6"/>
  <c r="D74" i="6"/>
  <c r="C74" i="6"/>
  <c r="B74" i="6"/>
  <c r="K73" i="6"/>
  <c r="K96" i="6" s="1"/>
  <c r="J73" i="6"/>
  <c r="J96" i="6" s="1"/>
  <c r="H73" i="6"/>
  <c r="G73" i="6"/>
  <c r="E73" i="6"/>
  <c r="D73" i="6"/>
  <c r="C73" i="6"/>
  <c r="B73" i="6"/>
  <c r="B96" i="6" s="1"/>
  <c r="K71" i="6"/>
  <c r="J71" i="6"/>
  <c r="H71" i="6"/>
  <c r="G71" i="6"/>
  <c r="E71" i="6"/>
  <c r="D71" i="6"/>
  <c r="C71" i="6"/>
  <c r="B71" i="6"/>
  <c r="K69" i="6"/>
  <c r="J69" i="6"/>
  <c r="H69" i="6"/>
  <c r="G69" i="6"/>
  <c r="E69" i="6"/>
  <c r="D69" i="6"/>
  <c r="C69" i="6"/>
  <c r="B69" i="6"/>
  <c r="K68" i="6"/>
  <c r="J68" i="6"/>
  <c r="H68" i="6"/>
  <c r="G68" i="6"/>
  <c r="E68" i="6"/>
  <c r="D68" i="6"/>
  <c r="C68" i="6"/>
  <c r="B68" i="6"/>
  <c r="K66" i="6"/>
  <c r="J66" i="6"/>
  <c r="H66" i="6"/>
  <c r="G66" i="6"/>
  <c r="E66" i="6"/>
  <c r="D66" i="6"/>
  <c r="C66" i="6"/>
  <c r="B66" i="6"/>
  <c r="K65" i="6"/>
  <c r="J65" i="6"/>
  <c r="H65" i="6"/>
  <c r="G65" i="6"/>
  <c r="E65" i="6"/>
  <c r="D65" i="6"/>
  <c r="C65" i="6"/>
  <c r="B65" i="6"/>
  <c r="K64" i="6"/>
  <c r="J64" i="6"/>
  <c r="H64" i="6"/>
  <c r="G64" i="6"/>
  <c r="E64" i="6"/>
  <c r="D64" i="6"/>
  <c r="C64" i="6"/>
  <c r="B64" i="6"/>
  <c r="K63" i="6"/>
  <c r="J63" i="6"/>
  <c r="H63" i="6"/>
  <c r="G63" i="6"/>
  <c r="E63" i="6"/>
  <c r="D63" i="6"/>
  <c r="C63" i="6"/>
  <c r="B63" i="6"/>
  <c r="K62" i="6"/>
  <c r="J62" i="6"/>
  <c r="H62" i="6"/>
  <c r="G62" i="6"/>
  <c r="E62" i="6"/>
  <c r="D62" i="6"/>
  <c r="C62" i="6"/>
  <c r="B62" i="6"/>
  <c r="K61" i="6"/>
  <c r="J61" i="6"/>
  <c r="H61" i="6"/>
  <c r="G61" i="6"/>
  <c r="E61" i="6"/>
  <c r="D61" i="6"/>
  <c r="C61" i="6"/>
  <c r="B61" i="6"/>
  <c r="K60" i="6"/>
  <c r="J60" i="6"/>
  <c r="H60" i="6"/>
  <c r="G60" i="6"/>
  <c r="E60" i="6"/>
  <c r="D60" i="6"/>
  <c r="C60" i="6"/>
  <c r="B60" i="6"/>
  <c r="K59" i="6"/>
  <c r="J59" i="6"/>
  <c r="H59" i="6"/>
  <c r="G59" i="6"/>
  <c r="E59" i="6"/>
  <c r="D59" i="6"/>
  <c r="C59" i="6"/>
  <c r="B59" i="6"/>
  <c r="K58" i="6"/>
  <c r="J58" i="6"/>
  <c r="H58" i="6"/>
  <c r="G58" i="6"/>
  <c r="E58" i="6"/>
  <c r="D58" i="6"/>
  <c r="C58" i="6"/>
  <c r="B58" i="6"/>
  <c r="K57" i="6"/>
  <c r="J57" i="6"/>
  <c r="H57" i="6"/>
  <c r="G57" i="6"/>
  <c r="E57" i="6"/>
  <c r="D57" i="6"/>
  <c r="C57" i="6"/>
  <c r="B57" i="6"/>
  <c r="K56" i="6"/>
  <c r="J56" i="6"/>
  <c r="H56" i="6"/>
  <c r="G56" i="6"/>
  <c r="E56" i="6"/>
  <c r="D56" i="6"/>
  <c r="C56" i="6"/>
  <c r="B56" i="6"/>
  <c r="K55" i="6"/>
  <c r="J55" i="6"/>
  <c r="H55" i="6"/>
  <c r="G55" i="6"/>
  <c r="E55" i="6"/>
  <c r="D55" i="6"/>
  <c r="C55" i="6"/>
  <c r="B55" i="6"/>
  <c r="K54" i="6"/>
  <c r="J54" i="6"/>
  <c r="H54" i="6"/>
  <c r="G54" i="6"/>
  <c r="E54" i="6"/>
  <c r="D54" i="6"/>
  <c r="C54" i="6"/>
  <c r="B54" i="6"/>
  <c r="K53" i="6"/>
  <c r="J53" i="6"/>
  <c r="H53" i="6"/>
  <c r="G53" i="6"/>
  <c r="E53" i="6"/>
  <c r="D53" i="6"/>
  <c r="C53" i="6"/>
  <c r="B53" i="6"/>
  <c r="K51" i="6"/>
  <c r="J51" i="6"/>
  <c r="H51" i="6"/>
  <c r="G51" i="6"/>
  <c r="E51" i="6"/>
  <c r="D51" i="6"/>
  <c r="C51" i="6"/>
  <c r="B51" i="6"/>
  <c r="K50" i="6"/>
  <c r="J50" i="6"/>
  <c r="H50" i="6"/>
  <c r="G50" i="6"/>
  <c r="E50" i="6"/>
  <c r="D50" i="6"/>
  <c r="C50" i="6"/>
  <c r="B50" i="6"/>
  <c r="K49" i="6"/>
  <c r="J49" i="6"/>
  <c r="H49" i="6"/>
  <c r="G49" i="6"/>
  <c r="E49" i="6"/>
  <c r="D49" i="6"/>
  <c r="C49" i="6"/>
  <c r="B49" i="6"/>
  <c r="K48" i="6"/>
  <c r="J48" i="6"/>
  <c r="H48" i="6"/>
  <c r="G48" i="6"/>
  <c r="E48" i="6"/>
  <c r="D48" i="6"/>
  <c r="C48" i="6"/>
  <c r="B48" i="6"/>
  <c r="K47" i="6"/>
  <c r="J47" i="6"/>
  <c r="H47" i="6"/>
  <c r="G47" i="6"/>
  <c r="E47" i="6"/>
  <c r="D47" i="6"/>
  <c r="C47" i="6"/>
  <c r="B47" i="6"/>
  <c r="K46" i="6"/>
  <c r="J46" i="6"/>
  <c r="H46" i="6"/>
  <c r="G46" i="6"/>
  <c r="E46" i="6"/>
  <c r="D46" i="6"/>
  <c r="C46" i="6"/>
  <c r="B46" i="6"/>
  <c r="K44" i="6"/>
  <c r="J44" i="6"/>
  <c r="H44" i="6"/>
  <c r="G44" i="6"/>
  <c r="E44" i="6"/>
  <c r="D44" i="6"/>
  <c r="C44" i="6"/>
  <c r="B44" i="6"/>
  <c r="K43" i="6"/>
  <c r="J43" i="6"/>
  <c r="H43" i="6"/>
  <c r="G43" i="6"/>
  <c r="E43" i="6"/>
  <c r="D43" i="6"/>
  <c r="C43" i="6"/>
  <c r="B43" i="6"/>
  <c r="K42" i="6"/>
  <c r="J42" i="6"/>
  <c r="H42" i="6"/>
  <c r="G42" i="6"/>
  <c r="E42" i="6"/>
  <c r="D42" i="6"/>
  <c r="C42" i="6"/>
  <c r="B42" i="6"/>
  <c r="K41" i="6"/>
  <c r="J41" i="6"/>
  <c r="H41" i="6"/>
  <c r="G41" i="6"/>
  <c r="E41" i="6"/>
  <c r="D41" i="6"/>
  <c r="C41" i="6"/>
  <c r="B41" i="6"/>
  <c r="K40" i="6"/>
  <c r="J40" i="6"/>
  <c r="H40" i="6"/>
  <c r="G40" i="6"/>
  <c r="E40" i="6"/>
  <c r="D40" i="6"/>
  <c r="C40" i="6"/>
  <c r="B40" i="6"/>
  <c r="K39" i="6"/>
  <c r="J39" i="6"/>
  <c r="H39" i="6"/>
  <c r="G39" i="6"/>
  <c r="E39" i="6"/>
  <c r="D39" i="6"/>
  <c r="C39" i="6"/>
  <c r="B39" i="6"/>
  <c r="K38" i="6"/>
  <c r="J38" i="6"/>
  <c r="H38" i="6"/>
  <c r="G38" i="6"/>
  <c r="E38" i="6"/>
  <c r="D38" i="6"/>
  <c r="C38" i="6"/>
  <c r="B38" i="6"/>
  <c r="K37" i="6"/>
  <c r="J37" i="6"/>
  <c r="H37" i="6"/>
  <c r="G37" i="6"/>
  <c r="E37" i="6"/>
  <c r="D37" i="6"/>
  <c r="C37" i="6"/>
  <c r="B37" i="6"/>
  <c r="K36" i="6"/>
  <c r="J36" i="6"/>
  <c r="H36" i="6"/>
  <c r="G36" i="6"/>
  <c r="E36" i="6"/>
  <c r="D36" i="6"/>
  <c r="C36" i="6"/>
  <c r="B36" i="6"/>
  <c r="K35" i="6"/>
  <c r="J35" i="6"/>
  <c r="H35" i="6"/>
  <c r="G35" i="6"/>
  <c r="E35" i="6"/>
  <c r="D35" i="6"/>
  <c r="C35" i="6"/>
  <c r="B35" i="6"/>
  <c r="K34" i="6"/>
  <c r="J34" i="6"/>
  <c r="H34" i="6"/>
  <c r="G34" i="6"/>
  <c r="E34" i="6"/>
  <c r="D34" i="6"/>
  <c r="C34" i="6"/>
  <c r="B34" i="6"/>
  <c r="K33" i="6"/>
  <c r="J33" i="6"/>
  <c r="H33" i="6"/>
  <c r="G33" i="6"/>
  <c r="E33" i="6"/>
  <c r="D33" i="6"/>
  <c r="C33" i="6"/>
  <c r="B33" i="6"/>
  <c r="K32" i="6"/>
  <c r="J32" i="6"/>
  <c r="H32" i="6"/>
  <c r="G32" i="6"/>
  <c r="E32" i="6"/>
  <c r="D32" i="6"/>
  <c r="C32" i="6"/>
  <c r="B32" i="6"/>
  <c r="K31" i="6"/>
  <c r="J31" i="6"/>
  <c r="H31" i="6"/>
  <c r="G31" i="6"/>
  <c r="E31" i="6"/>
  <c r="D31" i="6"/>
  <c r="C31" i="6"/>
  <c r="B31" i="6"/>
  <c r="K30" i="6"/>
  <c r="J30" i="6"/>
  <c r="H30" i="6"/>
  <c r="G30" i="6"/>
  <c r="E30" i="6"/>
  <c r="D30" i="6"/>
  <c r="C30" i="6"/>
  <c r="B30" i="6"/>
  <c r="K29" i="6"/>
  <c r="J29" i="6"/>
  <c r="H29" i="6"/>
  <c r="G29" i="6"/>
  <c r="E29" i="6"/>
  <c r="D29" i="6"/>
  <c r="C29" i="6"/>
  <c r="B29" i="6"/>
  <c r="K28" i="6"/>
  <c r="J28" i="6"/>
  <c r="H28" i="6"/>
  <c r="G28" i="6"/>
  <c r="E28" i="6"/>
  <c r="D28" i="6"/>
  <c r="C28" i="6"/>
  <c r="B28" i="6"/>
  <c r="K27" i="6"/>
  <c r="J27" i="6"/>
  <c r="H27" i="6"/>
  <c r="G27" i="6"/>
  <c r="E27" i="6"/>
  <c r="D27" i="6"/>
  <c r="C27" i="6"/>
  <c r="B27" i="6"/>
  <c r="K26" i="6"/>
  <c r="J26" i="6"/>
  <c r="H26" i="6"/>
  <c r="G26" i="6"/>
  <c r="E26" i="6"/>
  <c r="D26" i="6"/>
  <c r="C26" i="6"/>
  <c r="B26" i="6"/>
  <c r="K25" i="6"/>
  <c r="J25" i="6"/>
  <c r="H25" i="6"/>
  <c r="G25" i="6"/>
  <c r="E25" i="6"/>
  <c r="D25" i="6"/>
  <c r="C25" i="6"/>
  <c r="B25" i="6"/>
  <c r="K24" i="6"/>
  <c r="J24" i="6"/>
  <c r="H24" i="6"/>
  <c r="G24" i="6"/>
  <c r="E24" i="6"/>
  <c r="D24" i="6"/>
  <c r="C24" i="6"/>
  <c r="B24" i="6"/>
  <c r="K23" i="6"/>
  <c r="J23" i="6"/>
  <c r="H23" i="6"/>
  <c r="G23" i="6"/>
  <c r="E23" i="6"/>
  <c r="D23" i="6"/>
  <c r="C23" i="6"/>
  <c r="B23" i="6"/>
  <c r="H21" i="6"/>
  <c r="G21" i="6"/>
  <c r="E21" i="6"/>
  <c r="D21" i="6"/>
  <c r="C21" i="6"/>
  <c r="B21" i="6"/>
  <c r="K20" i="6"/>
  <c r="J20" i="6"/>
  <c r="H20" i="6"/>
  <c r="G20" i="6"/>
  <c r="E20" i="6"/>
  <c r="D20" i="6"/>
  <c r="C20" i="6"/>
  <c r="B20" i="6"/>
  <c r="H19" i="6"/>
  <c r="G19" i="6"/>
  <c r="E19" i="6"/>
  <c r="D19" i="6"/>
  <c r="C19" i="6"/>
  <c r="B19" i="6"/>
  <c r="H18" i="6"/>
  <c r="G18" i="6"/>
  <c r="E18" i="6"/>
  <c r="D18" i="6"/>
  <c r="C18" i="6"/>
  <c r="B18" i="6"/>
  <c r="H17" i="6"/>
  <c r="G17" i="6"/>
  <c r="E17" i="6"/>
  <c r="D17" i="6"/>
  <c r="C17" i="6"/>
  <c r="B17" i="6"/>
  <c r="K16" i="6"/>
  <c r="J16" i="6"/>
  <c r="H16" i="6"/>
  <c r="G16" i="6"/>
  <c r="E16" i="6"/>
  <c r="D16" i="6"/>
  <c r="C16" i="6"/>
  <c r="B16" i="6"/>
  <c r="K15" i="6"/>
  <c r="J15" i="6"/>
  <c r="H15" i="6"/>
  <c r="G15" i="6"/>
  <c r="E15" i="6"/>
  <c r="D15" i="6"/>
  <c r="C15" i="6"/>
  <c r="B15" i="6"/>
  <c r="K14" i="6"/>
  <c r="K95" i="6" s="1"/>
  <c r="J14" i="6"/>
  <c r="J95" i="6" s="1"/>
  <c r="H14" i="6"/>
  <c r="G14" i="6"/>
  <c r="E14" i="6"/>
  <c r="D14" i="6"/>
  <c r="C14" i="6"/>
  <c r="B14" i="6"/>
  <c r="H13" i="6"/>
  <c r="G13" i="6"/>
  <c r="E13" i="6"/>
  <c r="D13" i="6"/>
  <c r="C13" i="6"/>
  <c r="B13" i="6"/>
  <c r="H12" i="6"/>
  <c r="G12" i="6"/>
  <c r="E12" i="6"/>
  <c r="D12" i="6"/>
  <c r="C12" i="6"/>
  <c r="B12" i="6"/>
  <c r="B95" i="6" s="1"/>
  <c r="K11" i="6"/>
  <c r="J11" i="6"/>
  <c r="H10" i="6"/>
  <c r="G10" i="6"/>
  <c r="E10" i="6"/>
  <c r="D10" i="6"/>
  <c r="C10" i="6"/>
  <c r="B10" i="6"/>
  <c r="H9" i="6"/>
  <c r="G9" i="6"/>
  <c r="E9" i="6"/>
  <c r="D9" i="6"/>
  <c r="C9" i="6"/>
  <c r="B9" i="6"/>
  <c r="K8" i="6"/>
  <c r="J8" i="6"/>
  <c r="K7" i="6"/>
  <c r="J7" i="6"/>
  <c r="H7" i="6"/>
  <c r="G7" i="6"/>
  <c r="E7" i="6"/>
  <c r="D7" i="6"/>
  <c r="C7" i="6"/>
  <c r="B7" i="6"/>
  <c r="H5" i="6"/>
  <c r="G5" i="6"/>
  <c r="E5" i="6"/>
  <c r="D5" i="6"/>
  <c r="C5" i="6"/>
  <c r="B5" i="6"/>
  <c r="B93" i="6" s="1"/>
  <c r="K4" i="6"/>
  <c r="K92" i="6" s="1"/>
  <c r="J4" i="6"/>
  <c r="J92" i="6" s="1"/>
  <c r="H4" i="6"/>
  <c r="G4" i="6"/>
  <c r="E4" i="6"/>
  <c r="D4" i="6"/>
  <c r="C4" i="6"/>
  <c r="B4" i="6"/>
  <c r="B92" i="6" s="1"/>
  <c r="H3" i="6"/>
  <c r="G3" i="6"/>
  <c r="E3" i="6"/>
  <c r="D3" i="6"/>
  <c r="B3" i="6"/>
  <c r="I84" i="5"/>
  <c r="F84" i="5"/>
  <c r="I83" i="5"/>
  <c r="F83" i="5"/>
  <c r="I82" i="5"/>
  <c r="F82" i="5"/>
  <c r="I81" i="5"/>
  <c r="F81" i="5"/>
  <c r="I80" i="5"/>
  <c r="F80" i="5"/>
  <c r="K79" i="5"/>
  <c r="J79" i="5"/>
  <c r="I79" i="5"/>
  <c r="H79" i="5"/>
  <c r="G79" i="5"/>
  <c r="F79" i="5"/>
  <c r="E79" i="5"/>
  <c r="D79" i="5"/>
  <c r="C79" i="5"/>
  <c r="B79" i="5"/>
  <c r="I78" i="5"/>
  <c r="F78" i="5"/>
  <c r="K77" i="5"/>
  <c r="J77" i="5"/>
  <c r="I77" i="5"/>
  <c r="H77" i="5"/>
  <c r="G77" i="5"/>
  <c r="F77" i="5"/>
  <c r="E77" i="5"/>
  <c r="D77" i="5"/>
  <c r="C77" i="5"/>
  <c r="B77" i="5"/>
  <c r="I76" i="5"/>
  <c r="F76" i="5"/>
  <c r="I75" i="5"/>
  <c r="F75" i="5"/>
  <c r="I74" i="5"/>
  <c r="F74" i="5"/>
  <c r="I73" i="5"/>
  <c r="F73" i="5"/>
  <c r="K72" i="5"/>
  <c r="J72" i="5"/>
  <c r="I72" i="5"/>
  <c r="H72" i="5"/>
  <c r="G72" i="5"/>
  <c r="F72" i="5"/>
  <c r="E72" i="5"/>
  <c r="D72" i="5"/>
  <c r="C72" i="5"/>
  <c r="B72" i="5"/>
  <c r="I71" i="5"/>
  <c r="F71" i="5"/>
  <c r="K70" i="5"/>
  <c r="J70" i="5"/>
  <c r="I70" i="5"/>
  <c r="H70" i="5"/>
  <c r="G70" i="5"/>
  <c r="F70" i="5"/>
  <c r="E70" i="5"/>
  <c r="D70" i="5"/>
  <c r="B70" i="5"/>
  <c r="I69" i="5"/>
  <c r="F69" i="5"/>
  <c r="I68" i="5"/>
  <c r="F68" i="5"/>
  <c r="K67" i="5"/>
  <c r="J67" i="5"/>
  <c r="I67" i="5"/>
  <c r="H67" i="5"/>
  <c r="G67" i="5"/>
  <c r="F67" i="5"/>
  <c r="E67" i="5"/>
  <c r="D67" i="5"/>
  <c r="C67" i="5"/>
  <c r="B67" i="5"/>
  <c r="I66" i="5"/>
  <c r="F66" i="5"/>
  <c r="I65" i="5"/>
  <c r="F65" i="5"/>
  <c r="I64" i="5"/>
  <c r="F64" i="5"/>
  <c r="I63" i="5"/>
  <c r="F63" i="5"/>
  <c r="I62" i="5"/>
  <c r="F62" i="5"/>
  <c r="I61" i="5"/>
  <c r="F61" i="5"/>
  <c r="I60" i="5"/>
  <c r="F60" i="5"/>
  <c r="I59" i="5"/>
  <c r="F59" i="5"/>
  <c r="I58" i="5"/>
  <c r="F58" i="5"/>
  <c r="I57" i="5"/>
  <c r="F57" i="5"/>
  <c r="I56" i="5"/>
  <c r="F56" i="5"/>
  <c r="I55" i="5"/>
  <c r="F55" i="5"/>
  <c r="I54" i="5"/>
  <c r="F54" i="5"/>
  <c r="I53" i="5"/>
  <c r="F53" i="5"/>
  <c r="K52" i="5"/>
  <c r="J52" i="5"/>
  <c r="I52" i="5"/>
  <c r="H52" i="5"/>
  <c r="G52" i="5"/>
  <c r="F52" i="5"/>
  <c r="E52" i="5"/>
  <c r="D52" i="5"/>
  <c r="C52" i="5"/>
  <c r="B52" i="5"/>
  <c r="I51" i="5"/>
  <c r="F51" i="5"/>
  <c r="I50" i="5"/>
  <c r="F50" i="5"/>
  <c r="I49" i="5"/>
  <c r="F49" i="5"/>
  <c r="I48" i="5"/>
  <c r="F48" i="5"/>
  <c r="I47" i="5"/>
  <c r="F47" i="5"/>
  <c r="I46" i="5"/>
  <c r="F46" i="5"/>
  <c r="K45" i="5"/>
  <c r="J45" i="5"/>
  <c r="J22" i="5" s="1"/>
  <c r="I45" i="5"/>
  <c r="H45" i="5"/>
  <c r="H22" i="5" s="1"/>
  <c r="G45" i="5"/>
  <c r="E45" i="5"/>
  <c r="E22" i="5" s="1"/>
  <c r="D45" i="5"/>
  <c r="C45" i="5"/>
  <c r="C22" i="5" s="1"/>
  <c r="B45" i="5"/>
  <c r="I44" i="5"/>
  <c r="F44" i="5"/>
  <c r="I43" i="5"/>
  <c r="F43" i="5"/>
  <c r="I42" i="5"/>
  <c r="F42" i="5"/>
  <c r="I41" i="5"/>
  <c r="F41" i="5"/>
  <c r="I40" i="5"/>
  <c r="F40" i="5"/>
  <c r="I39" i="5"/>
  <c r="F39" i="5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K22" i="5"/>
  <c r="I22" i="5"/>
  <c r="G22" i="5"/>
  <c r="D22" i="5"/>
  <c r="B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K11" i="5"/>
  <c r="J11" i="5"/>
  <c r="I11" i="5"/>
  <c r="H11" i="5"/>
  <c r="G11" i="5"/>
  <c r="F11" i="5"/>
  <c r="E11" i="5"/>
  <c r="D11" i="5"/>
  <c r="C11" i="5"/>
  <c r="B11" i="5"/>
  <c r="I10" i="5"/>
  <c r="F10" i="5"/>
  <c r="I9" i="5"/>
  <c r="F9" i="5"/>
  <c r="K8" i="5"/>
  <c r="J8" i="5"/>
  <c r="I8" i="5"/>
  <c r="H8" i="5"/>
  <c r="G8" i="5"/>
  <c r="F8" i="5"/>
  <c r="E8" i="5"/>
  <c r="D8" i="5"/>
  <c r="C8" i="5"/>
  <c r="B8" i="5"/>
  <c r="I7" i="5"/>
  <c r="F7" i="5"/>
  <c r="K6" i="5"/>
  <c r="J6" i="5"/>
  <c r="I6" i="5"/>
  <c r="H6" i="5"/>
  <c r="G6" i="5"/>
  <c r="F6" i="5"/>
  <c r="E6" i="5"/>
  <c r="D6" i="5"/>
  <c r="D85" i="5" s="1"/>
  <c r="C6" i="5"/>
  <c r="B6" i="5"/>
  <c r="B85" i="5" s="1"/>
  <c r="I5" i="5"/>
  <c r="F5" i="5"/>
  <c r="I4" i="5"/>
  <c r="F4" i="5"/>
  <c r="I3" i="5"/>
  <c r="F3" i="5"/>
  <c r="I84" i="4"/>
  <c r="I84" i="6" s="1"/>
  <c r="F84" i="4"/>
  <c r="F84" i="6" s="1"/>
  <c r="I83" i="4"/>
  <c r="I83" i="6" s="1"/>
  <c r="F83" i="4"/>
  <c r="F83" i="6" s="1"/>
  <c r="I82" i="4"/>
  <c r="I82" i="6" s="1"/>
  <c r="F82" i="4"/>
  <c r="F82" i="6" s="1"/>
  <c r="I81" i="4"/>
  <c r="I81" i="6" s="1"/>
  <c r="F81" i="4"/>
  <c r="F81" i="6" s="1"/>
  <c r="I80" i="4"/>
  <c r="I80" i="6" s="1"/>
  <c r="F80" i="4"/>
  <c r="F80" i="6" s="1"/>
  <c r="K79" i="4"/>
  <c r="K79" i="6" s="1"/>
  <c r="J79" i="4"/>
  <c r="J79" i="6" s="1"/>
  <c r="I79" i="4"/>
  <c r="I79" i="6" s="1"/>
  <c r="H79" i="4"/>
  <c r="H79" i="6" s="1"/>
  <c r="G79" i="4"/>
  <c r="G79" i="6" s="1"/>
  <c r="F79" i="4"/>
  <c r="F79" i="6" s="1"/>
  <c r="E79" i="4"/>
  <c r="E79" i="6" s="1"/>
  <c r="D79" i="4"/>
  <c r="D79" i="6" s="1"/>
  <c r="C79" i="4"/>
  <c r="C79" i="6" s="1"/>
  <c r="B79" i="4"/>
  <c r="B79" i="6" s="1"/>
  <c r="I78" i="4"/>
  <c r="I78" i="6" s="1"/>
  <c r="F78" i="4"/>
  <c r="F78" i="6" s="1"/>
  <c r="K77" i="4"/>
  <c r="J77" i="4"/>
  <c r="I77" i="4"/>
  <c r="I77" i="6" s="1"/>
  <c r="H77" i="4"/>
  <c r="H77" i="6" s="1"/>
  <c r="G77" i="4"/>
  <c r="G77" i="6" s="1"/>
  <c r="F77" i="4"/>
  <c r="F77" i="6" s="1"/>
  <c r="E77" i="4"/>
  <c r="E77" i="6" s="1"/>
  <c r="D77" i="4"/>
  <c r="D77" i="6" s="1"/>
  <c r="C77" i="4"/>
  <c r="C77" i="6" s="1"/>
  <c r="B77" i="4"/>
  <c r="B77" i="6" s="1"/>
  <c r="I76" i="4"/>
  <c r="I76" i="6" s="1"/>
  <c r="F76" i="4"/>
  <c r="F76" i="6" s="1"/>
  <c r="I75" i="4"/>
  <c r="I75" i="6" s="1"/>
  <c r="F75" i="4"/>
  <c r="F75" i="6" s="1"/>
  <c r="I74" i="4"/>
  <c r="I74" i="6" s="1"/>
  <c r="F74" i="4"/>
  <c r="F74" i="6" s="1"/>
  <c r="I73" i="4"/>
  <c r="I73" i="6" s="1"/>
  <c r="F73" i="4"/>
  <c r="F73" i="6" s="1"/>
  <c r="K72" i="4"/>
  <c r="K72" i="6" s="1"/>
  <c r="J72" i="4"/>
  <c r="J72" i="6" s="1"/>
  <c r="I72" i="4"/>
  <c r="I72" i="6" s="1"/>
  <c r="H72" i="4"/>
  <c r="H72" i="6" s="1"/>
  <c r="G72" i="4"/>
  <c r="G72" i="6" s="1"/>
  <c r="F72" i="4"/>
  <c r="F72" i="6" s="1"/>
  <c r="E72" i="4"/>
  <c r="E72" i="6" s="1"/>
  <c r="D72" i="4"/>
  <c r="D72" i="6" s="1"/>
  <c r="C72" i="4"/>
  <c r="C72" i="6" s="1"/>
  <c r="B72" i="4"/>
  <c r="B72" i="6" s="1"/>
  <c r="I71" i="4"/>
  <c r="I71" i="6" s="1"/>
  <c r="F71" i="4"/>
  <c r="F71" i="6" s="1"/>
  <c r="K70" i="4"/>
  <c r="K70" i="6" s="1"/>
  <c r="J70" i="4"/>
  <c r="J70" i="6" s="1"/>
  <c r="I70" i="4"/>
  <c r="I70" i="6" s="1"/>
  <c r="H70" i="4"/>
  <c r="H70" i="6" s="1"/>
  <c r="G70" i="4"/>
  <c r="G70" i="6" s="1"/>
  <c r="F70" i="4"/>
  <c r="F70" i="6" s="1"/>
  <c r="E70" i="4"/>
  <c r="E70" i="6" s="1"/>
  <c r="D70" i="4"/>
  <c r="D70" i="6" s="1"/>
  <c r="C70" i="4"/>
  <c r="C70" i="6" s="1"/>
  <c r="B70" i="4"/>
  <c r="B70" i="6" s="1"/>
  <c r="I69" i="4"/>
  <c r="I69" i="6" s="1"/>
  <c r="F69" i="4"/>
  <c r="F69" i="6" s="1"/>
  <c r="I68" i="4"/>
  <c r="I68" i="6" s="1"/>
  <c r="F68" i="4"/>
  <c r="F68" i="6" s="1"/>
  <c r="K67" i="4"/>
  <c r="K67" i="6" s="1"/>
  <c r="J67" i="4"/>
  <c r="J67" i="6" s="1"/>
  <c r="I67" i="4"/>
  <c r="I67" i="6" s="1"/>
  <c r="H67" i="4"/>
  <c r="H67" i="6" s="1"/>
  <c r="G67" i="4"/>
  <c r="G67" i="6" s="1"/>
  <c r="F67" i="4"/>
  <c r="F67" i="6" s="1"/>
  <c r="E67" i="4"/>
  <c r="E67" i="6" s="1"/>
  <c r="D67" i="4"/>
  <c r="D67" i="6" s="1"/>
  <c r="C67" i="4"/>
  <c r="C67" i="6" s="1"/>
  <c r="B67" i="4"/>
  <c r="B67" i="6" s="1"/>
  <c r="I66" i="4"/>
  <c r="I66" i="6" s="1"/>
  <c r="F66" i="4"/>
  <c r="F66" i="6" s="1"/>
  <c r="I65" i="4"/>
  <c r="I65" i="6" s="1"/>
  <c r="F65" i="4"/>
  <c r="F65" i="6" s="1"/>
  <c r="I64" i="4"/>
  <c r="I64" i="6" s="1"/>
  <c r="F64" i="4"/>
  <c r="F64" i="6" s="1"/>
  <c r="I63" i="4"/>
  <c r="I63" i="6" s="1"/>
  <c r="F63" i="4"/>
  <c r="F63" i="6" s="1"/>
  <c r="I62" i="4"/>
  <c r="I62" i="6" s="1"/>
  <c r="F62" i="4"/>
  <c r="F62" i="6" s="1"/>
  <c r="I61" i="4"/>
  <c r="I61" i="6" s="1"/>
  <c r="F61" i="4"/>
  <c r="F61" i="6" s="1"/>
  <c r="I60" i="4"/>
  <c r="I60" i="6" s="1"/>
  <c r="F60" i="4"/>
  <c r="F60" i="6" s="1"/>
  <c r="I59" i="4"/>
  <c r="I59" i="6" s="1"/>
  <c r="F59" i="4"/>
  <c r="F59" i="6" s="1"/>
  <c r="I58" i="4"/>
  <c r="I58" i="6" s="1"/>
  <c r="F58" i="4"/>
  <c r="F58" i="6" s="1"/>
  <c r="I57" i="4"/>
  <c r="I57" i="6" s="1"/>
  <c r="F57" i="4"/>
  <c r="F57" i="6" s="1"/>
  <c r="I56" i="4"/>
  <c r="I56" i="6" s="1"/>
  <c r="F56" i="4"/>
  <c r="F56" i="6" s="1"/>
  <c r="I55" i="4"/>
  <c r="I55" i="6" s="1"/>
  <c r="F55" i="4"/>
  <c r="F55" i="6" s="1"/>
  <c r="I54" i="4"/>
  <c r="I54" i="6" s="1"/>
  <c r="F54" i="4"/>
  <c r="F54" i="6" s="1"/>
  <c r="I53" i="4"/>
  <c r="I53" i="6" s="1"/>
  <c r="F53" i="4"/>
  <c r="F53" i="6" s="1"/>
  <c r="K52" i="4"/>
  <c r="K52" i="6" s="1"/>
  <c r="J52" i="4"/>
  <c r="J52" i="6" s="1"/>
  <c r="I52" i="4"/>
  <c r="I52" i="6" s="1"/>
  <c r="H52" i="4"/>
  <c r="H52" i="6" s="1"/>
  <c r="G52" i="4"/>
  <c r="G52" i="6" s="1"/>
  <c r="F52" i="4"/>
  <c r="F52" i="6" s="1"/>
  <c r="E52" i="4"/>
  <c r="E52" i="6" s="1"/>
  <c r="D52" i="4"/>
  <c r="D52" i="6" s="1"/>
  <c r="C52" i="4"/>
  <c r="C52" i="6" s="1"/>
  <c r="B52" i="4"/>
  <c r="B52" i="6" s="1"/>
  <c r="I51" i="4"/>
  <c r="I51" i="6" s="1"/>
  <c r="F51" i="4"/>
  <c r="F51" i="6" s="1"/>
  <c r="I50" i="4"/>
  <c r="I50" i="6" s="1"/>
  <c r="F50" i="4"/>
  <c r="I49" i="4"/>
  <c r="I49" i="6" s="1"/>
  <c r="F49" i="4"/>
  <c r="F49" i="6" s="1"/>
  <c r="I48" i="4"/>
  <c r="I48" i="6" s="1"/>
  <c r="F48" i="4"/>
  <c r="F48" i="6" s="1"/>
  <c r="I47" i="4"/>
  <c r="I47" i="6" s="1"/>
  <c r="F47" i="4"/>
  <c r="F47" i="6" s="1"/>
  <c r="I46" i="4"/>
  <c r="I46" i="6" s="1"/>
  <c r="F46" i="4"/>
  <c r="F46" i="6" s="1"/>
  <c r="K45" i="4"/>
  <c r="K45" i="6" s="1"/>
  <c r="J45" i="4"/>
  <c r="J45" i="6" s="1"/>
  <c r="I45" i="4"/>
  <c r="I45" i="6" s="1"/>
  <c r="H45" i="4"/>
  <c r="H45" i="6" s="1"/>
  <c r="G45" i="4"/>
  <c r="G45" i="6" s="1"/>
  <c r="F45" i="4"/>
  <c r="E45" i="4"/>
  <c r="D45" i="4"/>
  <c r="D45" i="6" s="1"/>
  <c r="C45" i="4"/>
  <c r="B45" i="4"/>
  <c r="B45" i="6" s="1"/>
  <c r="I44" i="4"/>
  <c r="F44" i="4"/>
  <c r="F44" i="6" s="1"/>
  <c r="I43" i="4"/>
  <c r="F43" i="4"/>
  <c r="F43" i="6" s="1"/>
  <c r="I42" i="4"/>
  <c r="I42" i="6" s="1"/>
  <c r="F42" i="4"/>
  <c r="F42" i="6" s="1"/>
  <c r="I41" i="4"/>
  <c r="F41" i="4"/>
  <c r="F41" i="6" s="1"/>
  <c r="I40" i="4"/>
  <c r="F40" i="4"/>
  <c r="F40" i="6" s="1"/>
  <c r="I39" i="4"/>
  <c r="I39" i="6" s="1"/>
  <c r="F39" i="4"/>
  <c r="F39" i="6" s="1"/>
  <c r="I38" i="4"/>
  <c r="I38" i="6" s="1"/>
  <c r="F38" i="4"/>
  <c r="F38" i="6" s="1"/>
  <c r="I37" i="4"/>
  <c r="I37" i="6" s="1"/>
  <c r="F37" i="4"/>
  <c r="F37" i="6" s="1"/>
  <c r="I36" i="4"/>
  <c r="I36" i="6" s="1"/>
  <c r="F36" i="4"/>
  <c r="F36" i="6" s="1"/>
  <c r="I35" i="4"/>
  <c r="I35" i="6" s="1"/>
  <c r="F35" i="4"/>
  <c r="F35" i="6" s="1"/>
  <c r="I34" i="4"/>
  <c r="I34" i="6" s="1"/>
  <c r="F34" i="4"/>
  <c r="F34" i="6" s="1"/>
  <c r="I33" i="4"/>
  <c r="I33" i="6" s="1"/>
  <c r="F33" i="4"/>
  <c r="F33" i="6" s="1"/>
  <c r="I32" i="4"/>
  <c r="I32" i="6" s="1"/>
  <c r="F32" i="4"/>
  <c r="F32" i="6" s="1"/>
  <c r="I31" i="4"/>
  <c r="I31" i="6" s="1"/>
  <c r="F31" i="4"/>
  <c r="F31" i="6" s="1"/>
  <c r="I30" i="4"/>
  <c r="I30" i="6" s="1"/>
  <c r="F30" i="4"/>
  <c r="F30" i="6" s="1"/>
  <c r="I29" i="4"/>
  <c r="I29" i="6" s="1"/>
  <c r="F29" i="4"/>
  <c r="F29" i="6" s="1"/>
  <c r="I28" i="4"/>
  <c r="I28" i="6" s="1"/>
  <c r="F28" i="4"/>
  <c r="F28" i="6" s="1"/>
  <c r="I27" i="4"/>
  <c r="I27" i="6" s="1"/>
  <c r="F27" i="4"/>
  <c r="F27" i="6" s="1"/>
  <c r="I26" i="4"/>
  <c r="I26" i="6" s="1"/>
  <c r="F26" i="4"/>
  <c r="F26" i="6" s="1"/>
  <c r="I25" i="4"/>
  <c r="I25" i="6" s="1"/>
  <c r="F25" i="4"/>
  <c r="F25" i="6" s="1"/>
  <c r="I24" i="4"/>
  <c r="I24" i="6" s="1"/>
  <c r="F24" i="4"/>
  <c r="F24" i="6" s="1"/>
  <c r="I23" i="4"/>
  <c r="I23" i="6" s="1"/>
  <c r="F23" i="4"/>
  <c r="F23" i="6" s="1"/>
  <c r="K22" i="4"/>
  <c r="J22" i="4"/>
  <c r="I22" i="4"/>
  <c r="H22" i="4"/>
  <c r="G22" i="4"/>
  <c r="F22" i="4"/>
  <c r="E22" i="4"/>
  <c r="D22" i="4"/>
  <c r="D22" i="6" s="1"/>
  <c r="C22" i="4"/>
  <c r="B22" i="4"/>
  <c r="B22" i="6" s="1"/>
  <c r="I21" i="4"/>
  <c r="I21" i="6" s="1"/>
  <c r="F21" i="4"/>
  <c r="F21" i="6" s="1"/>
  <c r="I20" i="4"/>
  <c r="I20" i="6" s="1"/>
  <c r="F20" i="4"/>
  <c r="F20" i="6" s="1"/>
  <c r="I19" i="4"/>
  <c r="I19" i="6" s="1"/>
  <c r="F19" i="4"/>
  <c r="F19" i="6" s="1"/>
  <c r="I18" i="4"/>
  <c r="I18" i="6" s="1"/>
  <c r="F18" i="4"/>
  <c r="F18" i="6" s="1"/>
  <c r="I17" i="4"/>
  <c r="I17" i="6" s="1"/>
  <c r="F17" i="4"/>
  <c r="F17" i="6" s="1"/>
  <c r="I16" i="4"/>
  <c r="I16" i="6" s="1"/>
  <c r="F16" i="4"/>
  <c r="F16" i="6" s="1"/>
  <c r="I15" i="4"/>
  <c r="I15" i="6" s="1"/>
  <c r="F15" i="4"/>
  <c r="F15" i="6" s="1"/>
  <c r="I14" i="4"/>
  <c r="I14" i="6" s="1"/>
  <c r="F14" i="4"/>
  <c r="F14" i="6" s="1"/>
  <c r="I13" i="4"/>
  <c r="I13" i="6" s="1"/>
  <c r="F13" i="4"/>
  <c r="F13" i="6" s="1"/>
  <c r="I12" i="4"/>
  <c r="I12" i="6" s="1"/>
  <c r="F12" i="4"/>
  <c r="F12" i="6" s="1"/>
  <c r="K11" i="4"/>
  <c r="J11" i="4"/>
  <c r="I11" i="4"/>
  <c r="I11" i="6" s="1"/>
  <c r="H11" i="4"/>
  <c r="H11" i="6" s="1"/>
  <c r="G11" i="4"/>
  <c r="G11" i="6" s="1"/>
  <c r="F11" i="4"/>
  <c r="F11" i="6" s="1"/>
  <c r="E11" i="4"/>
  <c r="E11" i="6" s="1"/>
  <c r="D11" i="4"/>
  <c r="D11" i="6" s="1"/>
  <c r="C11" i="4"/>
  <c r="C11" i="6" s="1"/>
  <c r="B11" i="4"/>
  <c r="B11" i="6" s="1"/>
  <c r="I10" i="4"/>
  <c r="I10" i="6" s="1"/>
  <c r="F10" i="4"/>
  <c r="F10" i="6" s="1"/>
  <c r="I9" i="4"/>
  <c r="I9" i="6" s="1"/>
  <c r="F9" i="4"/>
  <c r="F9" i="6" s="1"/>
  <c r="K8" i="4"/>
  <c r="J8" i="4"/>
  <c r="I8" i="4"/>
  <c r="I8" i="6" s="1"/>
  <c r="H8" i="4"/>
  <c r="H8" i="6" s="1"/>
  <c r="G8" i="4"/>
  <c r="G8" i="6" s="1"/>
  <c r="F8" i="4"/>
  <c r="F8" i="6" s="1"/>
  <c r="E8" i="4"/>
  <c r="E8" i="6" s="1"/>
  <c r="D8" i="4"/>
  <c r="D8" i="6" s="1"/>
  <c r="C8" i="4"/>
  <c r="C8" i="6" s="1"/>
  <c r="B8" i="4"/>
  <c r="B8" i="6" s="1"/>
  <c r="I7" i="4"/>
  <c r="I7" i="6" s="1"/>
  <c r="F7" i="4"/>
  <c r="F7" i="6" s="1"/>
  <c r="K6" i="4"/>
  <c r="K6" i="6" s="1"/>
  <c r="J6" i="4"/>
  <c r="J6" i="6" s="1"/>
  <c r="I6" i="4"/>
  <c r="I6" i="6" s="1"/>
  <c r="H6" i="4"/>
  <c r="H6" i="6" s="1"/>
  <c r="G6" i="4"/>
  <c r="G6" i="6" s="1"/>
  <c r="F6" i="4"/>
  <c r="F6" i="6" s="1"/>
  <c r="E6" i="4"/>
  <c r="E6" i="6" s="1"/>
  <c r="D6" i="4"/>
  <c r="D6" i="6" s="1"/>
  <c r="C6" i="4"/>
  <c r="C6" i="6" s="1"/>
  <c r="B6" i="4"/>
  <c r="B6" i="6" s="1"/>
  <c r="I5" i="4"/>
  <c r="I5" i="6" s="1"/>
  <c r="F5" i="4"/>
  <c r="F5" i="6" s="1"/>
  <c r="I4" i="4"/>
  <c r="I4" i="6" s="1"/>
  <c r="F4" i="4"/>
  <c r="F4" i="6" s="1"/>
  <c r="H22" i="6" l="1"/>
  <c r="J22" i="6"/>
  <c r="H85" i="5"/>
  <c r="J85" i="5"/>
  <c r="F45" i="5"/>
  <c r="F22" i="5" s="1"/>
  <c r="F85" i="5" s="1"/>
  <c r="C22" i="6"/>
  <c r="B94" i="6" s="1"/>
  <c r="E22" i="6"/>
  <c r="C45" i="6"/>
  <c r="E45" i="6"/>
  <c r="C85" i="5"/>
  <c r="E85" i="5"/>
  <c r="I43" i="6"/>
  <c r="I44" i="6"/>
  <c r="G22" i="6"/>
  <c r="I22" i="6"/>
  <c r="K22" i="6"/>
  <c r="K85" i="6" s="1"/>
  <c r="I40" i="6"/>
  <c r="I41" i="6"/>
  <c r="I85" i="5"/>
  <c r="G85" i="5"/>
  <c r="K85" i="5"/>
  <c r="F22" i="6"/>
  <c r="F50" i="6"/>
  <c r="K91" i="6"/>
  <c r="J91" i="6"/>
  <c r="J85" i="6"/>
  <c r="I3" i="4"/>
  <c r="C85" i="4"/>
  <c r="E85" i="4"/>
  <c r="G85" i="4"/>
  <c r="K85" i="4"/>
  <c r="C3" i="6"/>
  <c r="F3" i="4"/>
  <c r="B85" i="4"/>
  <c r="B85" i="6" s="1"/>
  <c r="D85" i="4"/>
  <c r="D85" i="6" s="1"/>
  <c r="H85" i="4"/>
  <c r="H85" i="6" s="1"/>
  <c r="J85" i="4"/>
  <c r="J94" i="6"/>
  <c r="G85" i="6" l="1"/>
  <c r="B91" i="6"/>
  <c r="B98" i="6" s="1"/>
  <c r="C85" i="6"/>
  <c r="K94" i="6"/>
  <c r="E85" i="6"/>
  <c r="F45" i="6"/>
  <c r="F3" i="6"/>
  <c r="F85" i="4"/>
  <c r="F85" i="6" s="1"/>
  <c r="J98" i="6"/>
  <c r="K98" i="6"/>
  <c r="I3" i="6"/>
  <c r="I85" i="4"/>
  <c r="I85" i="6" s="1"/>
</calcChain>
</file>

<file path=xl/sharedStrings.xml><?xml version="1.0" encoding="utf-8"?>
<sst xmlns="http://schemas.openxmlformats.org/spreadsheetml/2006/main" count="228" uniqueCount="78">
  <si>
    <r>
      <rPr>
        <b/>
        <sz val="12"/>
        <color rgb="FF000000"/>
        <rFont val="Times New Roman"/>
        <family val="1"/>
        <charset val="204"/>
      </rPr>
      <t xml:space="preserve">Ассигнования МЕСТНОГО бюджета на </t>
    </r>
    <r>
      <rPr>
        <b/>
        <sz val="16"/>
        <color rgb="FF000000"/>
        <rFont val="Times New Roman"/>
        <family val="1"/>
        <charset val="204"/>
      </rPr>
      <t>2025</t>
    </r>
    <r>
      <rPr>
        <b/>
        <sz val="12"/>
        <color rgb="FF000000"/>
        <rFont val="Times New Roman"/>
        <family val="1"/>
        <charset val="204"/>
      </rPr>
      <t xml:space="preserve"> год</t>
    </r>
  </si>
  <si>
    <t>Остаток ассигнований  2024</t>
  </si>
  <si>
    <t>Кассовый расход местного бюджета на 01.02.2025г.</t>
  </si>
  <si>
    <t>Кредиторская задол-ть на 01.02.2025г.</t>
  </si>
  <si>
    <t>Остаток ассигнований после кассового расхода</t>
  </si>
  <si>
    <t>Договор текущего года 2025</t>
  </si>
  <si>
    <t xml:space="preserve">Кредиторская задол-ть за 2024 </t>
  </si>
  <si>
    <t>Остаток ассигнований для заключения договора</t>
  </si>
  <si>
    <r>
      <rPr>
        <b/>
        <sz val="12"/>
        <color rgb="FF000000"/>
        <rFont val="Times New Roman"/>
        <family val="1"/>
        <charset val="204"/>
      </rPr>
      <t xml:space="preserve">Ассигнования местного бюджета на </t>
    </r>
    <r>
      <rPr>
        <b/>
        <sz val="16"/>
        <color rgb="FF000000"/>
        <rFont val="Times New Roman"/>
        <family val="1"/>
        <charset val="204"/>
      </rPr>
      <t>2026</t>
    </r>
    <r>
      <rPr>
        <b/>
        <sz val="12"/>
        <color rgb="FF000000"/>
        <rFont val="Times New Roman"/>
        <family val="1"/>
        <charset val="204"/>
      </rPr>
      <t xml:space="preserve"> год</t>
    </r>
  </si>
  <si>
    <r>
      <rPr>
        <b/>
        <sz val="12"/>
        <color rgb="FF000000"/>
        <rFont val="Times New Roman"/>
        <family val="1"/>
        <charset val="204"/>
      </rPr>
      <t xml:space="preserve">Ассигнования местного бюджета на </t>
    </r>
    <r>
      <rPr>
        <b/>
        <sz val="16"/>
        <color rgb="FF000000"/>
        <rFont val="Times New Roman"/>
        <family val="1"/>
        <charset val="204"/>
      </rPr>
      <t>2027</t>
    </r>
    <r>
      <rPr>
        <b/>
        <sz val="12"/>
        <color rgb="FF000000"/>
        <rFont val="Times New Roman"/>
        <family val="1"/>
        <charset val="204"/>
      </rPr>
      <t xml:space="preserve"> год</t>
    </r>
  </si>
  <si>
    <t>Больничный лист 3 дня</t>
  </si>
  <si>
    <t>Услуги связи</t>
  </si>
  <si>
    <t>Интернет</t>
  </si>
  <si>
    <t>Эл/энергия            247</t>
  </si>
  <si>
    <t>Теплоснабжение   247 (ДТС Донэнерго)</t>
  </si>
  <si>
    <t>Теплоснабжение   247 (Донтеплоэнерго)</t>
  </si>
  <si>
    <t>Газ                         247</t>
  </si>
  <si>
    <t>Горячая вода       247</t>
  </si>
  <si>
    <t>Водоснабжение    247</t>
  </si>
  <si>
    <t>Водоотведение     247</t>
  </si>
  <si>
    <t>Негативка             247</t>
  </si>
  <si>
    <t>ЖБО                     247</t>
  </si>
  <si>
    <t>ТКО                     244</t>
  </si>
  <si>
    <t>Содержание зданий и дворовых территорий, вывоз ТБО</t>
  </si>
  <si>
    <t>Обслуживание приборов учета тепла, газа</t>
  </si>
  <si>
    <t>Обслуживание газопровода</t>
  </si>
  <si>
    <t>Поверка манометров, термометров и приборов учета тепла</t>
  </si>
  <si>
    <t>Дезинсекция, дератизация</t>
  </si>
  <si>
    <t>Обследование после дезинсекции, дератизации</t>
  </si>
  <si>
    <t>Обследование на членистоногих</t>
  </si>
  <si>
    <t>Заправка картриджей</t>
  </si>
  <si>
    <t>Ремонт оргтехники, оборудования</t>
  </si>
  <si>
    <t>Технический осмотр</t>
  </si>
  <si>
    <t>Обслуживание вентиляционной системы (системы пожаротушения)</t>
  </si>
  <si>
    <t>Обслуживание котельной (тепловых пунктов)</t>
  </si>
  <si>
    <t>Промывка, опрессовка отопительной системы</t>
  </si>
  <si>
    <t>Чистка канализационных люков</t>
  </si>
  <si>
    <t>Поверка вентиляционных каналов</t>
  </si>
  <si>
    <t xml:space="preserve">Противоклещевая обработка территории </t>
  </si>
  <si>
    <t>Обследование территории на наличие клещей</t>
  </si>
  <si>
    <t>Лабораторные иссл-я песка в СЭС</t>
  </si>
  <si>
    <t>Замер сопротивления изоляции силовой сети</t>
  </si>
  <si>
    <t>Испытание электроинструмента</t>
  </si>
  <si>
    <t>Другие расходы по содержанию имущества:</t>
  </si>
  <si>
    <t>испытание защитных средств из диэлектр. резины</t>
  </si>
  <si>
    <t>обслуживание, поверка и испытание пожарных рукавов и кранов, гидрантов, водоема,пож.лестниц</t>
  </si>
  <si>
    <t>поверка молниезащиты</t>
  </si>
  <si>
    <t>техобслуживание прибора АРМИС</t>
  </si>
  <si>
    <t>испытание ограждения кровли и здания</t>
  </si>
  <si>
    <t>контроль качества огнезащитной обработки</t>
  </si>
  <si>
    <t>Проезд при коммандировке</t>
  </si>
  <si>
    <t>Информационное обслуживание (АИС ЭШ и ЭДО)</t>
  </si>
  <si>
    <t>Аттестация рабочих мест (СОУТ),оценка проф. рисков</t>
  </si>
  <si>
    <t>Медицинский осмотр</t>
  </si>
  <si>
    <t>Бух.обслуживание</t>
  </si>
  <si>
    <t>Паспортизация и инветаризация опасных отходов</t>
  </si>
  <si>
    <t>Утилизация опасных отходов</t>
  </si>
  <si>
    <t>Нотариальные услуги</t>
  </si>
  <si>
    <t>Лабораторно-инструментальное исследование, производственный контроль</t>
  </si>
  <si>
    <t>Проф.-гигиен. подготовка (Санминимум)</t>
  </si>
  <si>
    <t>Страхование гражданской ответственности, страхование лифта</t>
  </si>
  <si>
    <t>Страхование автомобилей</t>
  </si>
  <si>
    <t xml:space="preserve">Монтажные работы </t>
  </si>
  <si>
    <t>Налог на имущество</t>
  </si>
  <si>
    <t>Налог на землю</t>
  </si>
  <si>
    <t>Транспортный налог</t>
  </si>
  <si>
    <t>Госпошлина</t>
  </si>
  <si>
    <t>Приобретение основных средств</t>
  </si>
  <si>
    <t>Приобретение хозяйственных товаров</t>
  </si>
  <si>
    <t>Приобретение составных и запасных частей (техника)</t>
  </si>
  <si>
    <t>Приобретение канцелярских товаров</t>
  </si>
  <si>
    <t>Приобретение расходных материалов по противопожарным мероприятиям (АКБ, пожар.извещатели, лампы авар.освещения, пож.краны)</t>
  </si>
  <si>
    <t>Иные расходные материалы</t>
  </si>
  <si>
    <t>Итого</t>
  </si>
  <si>
    <t>МБУДО  СЮТ муниципальное задание</t>
  </si>
  <si>
    <t>МБУДО  СЮТ социальный заказ</t>
  </si>
  <si>
    <t>ИТОГО  СЮТ   МЗ+СЗ</t>
  </si>
  <si>
    <t xml:space="preserve">Программное обеспечение (обслуж сайта)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</si>
</sst>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6" formatCode="#,##0.00_ ;[Red]\-#,##0.00\ "/>
  </numFmts>
  <fonts count="13" x14ac:knownFonts="1">
    <font>
      <sz val="8"/>
      <color rgb="FF000000"/>
      <name val="Arial"/>
      <family val="2"/>
      <charset val="1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7E4BD"/>
        <bgColor rgb="FFD9D9D9"/>
      </patternFill>
    </fill>
    <fill>
      <patternFill patternType="solid">
        <fgColor rgb="FFFDEADA"/>
        <bgColor rgb="FFEBF1DE"/>
      </patternFill>
    </fill>
    <fill>
      <patternFill patternType="solid">
        <fgColor rgb="FFC6D9F1"/>
        <bgColor rgb="FFB9CDE5"/>
      </patternFill>
    </fill>
    <fill>
      <patternFill patternType="solid">
        <fgColor rgb="FFD9D9D9"/>
        <bgColor rgb="FFD7E4BD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C6D9F1"/>
      </patternFill>
    </fill>
    <fill>
      <patternFill patternType="solid">
        <fgColor rgb="FFFFC000"/>
        <bgColor rgb="FFFF9900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4" fontId="1" fillId="0" borderId="0" applyBorder="0" applyProtection="0"/>
  </cellStyleXfs>
  <cellXfs count="174">
    <xf numFmtId="0" fontId="0" fillId="0" borderId="0" xfId="0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5" fillId="0" borderId="0" xfId="0" applyFont="1" applyBorder="1" applyAlignment="1" applyProtection="1"/>
    <xf numFmtId="10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/>
    <xf numFmtId="4" fontId="6" fillId="6" borderId="7" xfId="0" applyNumberFormat="1" applyFont="1" applyFill="1" applyBorder="1" applyAlignment="1" applyProtection="1">
      <alignment horizontal="center" vertical="center"/>
    </xf>
    <xf numFmtId="4" fontId="6" fillId="6" borderId="8" xfId="0" applyNumberFormat="1" applyFont="1" applyFill="1" applyBorder="1" applyAlignment="1" applyProtection="1">
      <alignment horizontal="center" vertical="center"/>
    </xf>
    <xf numFmtId="4" fontId="8" fillId="6" borderId="9" xfId="5" applyNumberFormat="1" applyFont="1" applyFill="1" applyBorder="1" applyAlignment="1" applyProtection="1">
      <alignment horizontal="center" vertical="center" wrapText="1"/>
    </xf>
    <xf numFmtId="4" fontId="6" fillId="6" borderId="9" xfId="0" applyNumberFormat="1" applyFont="1" applyFill="1" applyBorder="1" applyAlignment="1" applyProtection="1">
      <alignment horizontal="center" vertical="center"/>
    </xf>
    <xf numFmtId="4" fontId="6" fillId="6" borderId="10" xfId="0" applyNumberFormat="1" applyFont="1" applyFill="1" applyBorder="1" applyAlignment="1" applyProtection="1">
      <alignment horizontal="center" vertical="center"/>
    </xf>
    <xf numFmtId="4" fontId="6" fillId="5" borderId="11" xfId="0" applyNumberFormat="1" applyFont="1" applyFill="1" applyBorder="1" applyAlignment="1" applyProtection="1">
      <alignment horizontal="center" vertical="center"/>
    </xf>
    <xf numFmtId="4" fontId="6" fillId="5" borderId="12" xfId="0" applyNumberFormat="1" applyFont="1" applyFill="1" applyBorder="1" applyAlignment="1" applyProtection="1">
      <alignment horizontal="center" vertical="center"/>
    </xf>
    <xf numFmtId="0" fontId="6" fillId="6" borderId="13" xfId="0" applyFont="1" applyFill="1" applyBorder="1" applyAlignment="1" applyProtection="1"/>
    <xf numFmtId="4" fontId="6" fillId="6" borderId="13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4" fontId="8" fillId="6" borderId="15" xfId="2" applyNumberFormat="1" applyFont="1" applyFill="1" applyBorder="1" applyAlignment="1" applyProtection="1">
      <alignment horizontal="center" vertical="center" wrapText="1"/>
    </xf>
    <xf numFmtId="4" fontId="6" fillId="6" borderId="15" xfId="0" applyNumberFormat="1" applyFont="1" applyFill="1" applyBorder="1" applyAlignment="1" applyProtection="1">
      <alignment horizontal="center" vertical="center"/>
    </xf>
    <xf numFmtId="4" fontId="6" fillId="6" borderId="16" xfId="0" applyNumberFormat="1" applyFont="1" applyFill="1" applyBorder="1" applyAlignment="1" applyProtection="1">
      <alignment horizontal="center" vertical="center"/>
    </xf>
    <xf numFmtId="4" fontId="6" fillId="5" borderId="17" xfId="0" applyNumberFormat="1" applyFont="1" applyFill="1" applyBorder="1" applyAlignment="1" applyProtection="1">
      <alignment horizontal="center" vertical="center"/>
    </xf>
    <xf numFmtId="4" fontId="6" fillId="5" borderId="18" xfId="0" applyNumberFormat="1" applyFont="1" applyFill="1" applyBorder="1" applyAlignment="1" applyProtection="1">
      <alignment horizontal="center" vertical="center"/>
    </xf>
    <xf numFmtId="4" fontId="6" fillId="6" borderId="19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8" fillId="6" borderId="21" xfId="5" applyNumberFormat="1" applyFont="1" applyFill="1" applyBorder="1" applyAlignment="1" applyProtection="1">
      <alignment horizontal="center" vertical="center" wrapText="1"/>
    </xf>
    <xf numFmtId="4" fontId="6" fillId="6" borderId="21" xfId="0" applyNumberFormat="1" applyFont="1" applyFill="1" applyBorder="1" applyAlignment="1" applyProtection="1">
      <alignment horizontal="center" vertical="center"/>
    </xf>
    <xf numFmtId="4" fontId="6" fillId="6" borderId="22" xfId="0" applyNumberFormat="1" applyFont="1" applyFill="1" applyBorder="1" applyAlignment="1" applyProtection="1">
      <alignment horizontal="center" vertical="center"/>
    </xf>
    <xf numFmtId="4" fontId="6" fillId="5" borderId="23" xfId="0" applyNumberFormat="1" applyFont="1" applyFill="1" applyBorder="1" applyAlignment="1" applyProtection="1">
      <alignment horizontal="center" vertical="center"/>
    </xf>
    <xf numFmtId="4" fontId="6" fillId="5" borderId="24" xfId="0" applyNumberFormat="1" applyFont="1" applyFill="1" applyBorder="1" applyAlignment="1" applyProtection="1">
      <alignment horizontal="center" vertical="center"/>
    </xf>
    <xf numFmtId="0" fontId="8" fillId="6" borderId="13" xfId="1" applyFont="1" applyFill="1" applyBorder="1" applyAlignment="1" applyProtection="1">
      <alignment horizontal="right" vertical="center" wrapText="1"/>
    </xf>
    <xf numFmtId="4" fontId="8" fillId="6" borderId="15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9" fillId="0" borderId="25" xfId="1" applyFont="1" applyBorder="1" applyAlignment="1" applyProtection="1">
      <alignment horizontal="left" vertical="center" wrapText="1"/>
    </xf>
    <xf numFmtId="4" fontId="4" fillId="2" borderId="25" xfId="0" applyNumberFormat="1" applyFont="1" applyFill="1" applyBorder="1" applyAlignment="1" applyProtection="1">
      <alignment horizontal="center" vertical="center"/>
    </xf>
    <xf numFmtId="4" fontId="4" fillId="3" borderId="26" xfId="0" applyNumberFormat="1" applyFont="1" applyFill="1" applyBorder="1" applyAlignment="1" applyProtection="1">
      <alignment horizontal="center" vertical="center"/>
    </xf>
    <xf numFmtId="4" fontId="4" fillId="0" borderId="27" xfId="0" applyNumberFormat="1" applyFont="1" applyBorder="1" applyAlignment="1" applyProtection="1">
      <alignment horizontal="center" vertical="center"/>
    </xf>
    <xf numFmtId="4" fontId="4" fillId="0" borderId="26" xfId="0" applyNumberFormat="1" applyFont="1" applyBorder="1" applyAlignment="1" applyProtection="1">
      <alignment horizontal="center" vertical="center"/>
    </xf>
    <xf numFmtId="4" fontId="4" fillId="7" borderId="25" xfId="0" applyNumberFormat="1" applyFont="1" applyFill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</xf>
    <xf numFmtId="4" fontId="4" fillId="5" borderId="29" xfId="0" applyNumberFormat="1" applyFont="1" applyFill="1" applyBorder="1" applyAlignment="1" applyProtection="1">
      <alignment horizontal="center" vertical="center"/>
    </xf>
    <xf numFmtId="4" fontId="4" fillId="5" borderId="30" xfId="0" applyNumberFormat="1" applyFont="1" applyFill="1" applyBorder="1" applyAlignment="1" applyProtection="1">
      <alignment horizontal="center" vertical="center"/>
    </xf>
    <xf numFmtId="0" fontId="8" fillId="6" borderId="19" xfId="1" applyFont="1" applyFill="1" applyBorder="1" applyAlignment="1" applyProtection="1">
      <alignment horizontal="right" vertical="center" wrapText="1"/>
    </xf>
    <xf numFmtId="0" fontId="9" fillId="0" borderId="13" xfId="1" applyFont="1" applyBorder="1" applyAlignment="1" applyProtection="1">
      <alignment horizontal="left" vertical="center" wrapText="1"/>
    </xf>
    <xf numFmtId="4" fontId="4" fillId="2" borderId="13" xfId="0" applyNumberFormat="1" applyFont="1" applyFill="1" applyBorder="1" applyAlignment="1" applyProtection="1">
      <alignment horizontal="center" vertical="center"/>
    </xf>
    <xf numFmtId="4" fontId="4" fillId="3" borderId="14" xfId="0" applyNumberFormat="1" applyFont="1" applyFill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14" xfId="0" applyNumberFormat="1" applyFont="1" applyBorder="1" applyAlignment="1" applyProtection="1">
      <alignment horizontal="center" vertical="center"/>
    </xf>
    <xf numFmtId="4" fontId="4" fillId="7" borderId="13" xfId="0" applyNumberFormat="1" applyFont="1" applyFill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center" vertical="center"/>
    </xf>
    <xf numFmtId="4" fontId="4" fillId="5" borderId="17" xfId="0" applyNumberFormat="1" applyFont="1" applyFill="1" applyBorder="1" applyAlignment="1" applyProtection="1">
      <alignment horizontal="center" vertical="center"/>
    </xf>
    <xf numFmtId="4" fontId="4" fillId="5" borderId="18" xfId="0" applyNumberFormat="1" applyFont="1" applyFill="1" applyBorder="1" applyAlignment="1" applyProtection="1">
      <alignment horizontal="center" vertical="center"/>
    </xf>
    <xf numFmtId="0" fontId="8" fillId="6" borderId="7" xfId="1" applyFont="1" applyFill="1" applyBorder="1" applyAlignment="1" applyProtection="1">
      <alignment horizontal="right" vertical="center" wrapText="1"/>
    </xf>
    <xf numFmtId="0" fontId="4" fillId="0" borderId="13" xfId="0" applyFont="1" applyBorder="1" applyAlignment="1" applyProtection="1"/>
    <xf numFmtId="4" fontId="9" fillId="0" borderId="15" xfId="5" applyNumberFormat="1" applyFont="1" applyBorder="1" applyAlignment="1" applyProtection="1">
      <alignment horizontal="center" vertical="center" wrapText="1"/>
    </xf>
    <xf numFmtId="4" fontId="9" fillId="0" borderId="15" xfId="3" applyNumberFormat="1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/>
    <xf numFmtId="4" fontId="9" fillId="0" borderId="27" xfId="5" applyNumberFormat="1" applyFont="1" applyBorder="1" applyAlignment="1" applyProtection="1">
      <alignment horizontal="center" vertical="center" wrapText="1"/>
    </xf>
    <xf numFmtId="4" fontId="9" fillId="0" borderId="15" xfId="2" applyNumberFormat="1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horizontal="left"/>
    </xf>
    <xf numFmtId="0" fontId="9" fillId="0" borderId="31" xfId="1" applyFont="1" applyBorder="1" applyAlignment="1" applyProtection="1">
      <alignment horizontal="left" vertical="center" wrapText="1"/>
    </xf>
    <xf numFmtId="4" fontId="4" fillId="2" borderId="31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4" fontId="4" fillId="0" borderId="33" xfId="0" applyNumberFormat="1" applyFont="1" applyBorder="1" applyAlignment="1" applyProtection="1">
      <alignment horizontal="center" vertical="center"/>
    </xf>
    <xf numFmtId="4" fontId="4" fillId="0" borderId="32" xfId="0" applyNumberFormat="1" applyFont="1" applyBorder="1" applyAlignment="1" applyProtection="1">
      <alignment horizontal="center" vertical="center"/>
    </xf>
    <xf numFmtId="4" fontId="4" fillId="7" borderId="31" xfId="0" applyNumberFormat="1" applyFont="1" applyFill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center" vertical="center"/>
    </xf>
    <xf numFmtId="4" fontId="4" fillId="5" borderId="35" xfId="0" applyNumberFormat="1" applyFont="1" applyFill="1" applyBorder="1" applyAlignment="1" applyProtection="1">
      <alignment horizontal="center" vertical="center"/>
    </xf>
    <xf numFmtId="4" fontId="4" fillId="5" borderId="36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wrapText="1"/>
    </xf>
    <xf numFmtId="4" fontId="4" fillId="2" borderId="7" xfId="0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/>
    </xf>
    <xf numFmtId="4" fontId="4" fillId="0" borderId="9" xfId="0" applyNumberFormat="1" applyFont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horizontal="center" vertical="center"/>
    </xf>
    <xf numFmtId="4" fontId="4" fillId="7" borderId="7" xfId="0" applyNumberFormat="1" applyFont="1" applyFill="1" applyBorder="1" applyAlignment="1" applyProtection="1">
      <alignment horizontal="center" vertical="center"/>
    </xf>
    <xf numFmtId="4" fontId="4" fillId="0" borderId="10" xfId="0" applyNumberFormat="1" applyFont="1" applyBorder="1" applyAlignment="1" applyProtection="1">
      <alignment horizontal="center" vertical="center"/>
    </xf>
    <xf numFmtId="4" fontId="4" fillId="5" borderId="11" xfId="0" applyNumberFormat="1" applyFont="1" applyFill="1" applyBorder="1" applyAlignment="1" applyProtection="1">
      <alignment horizontal="center" vertical="center"/>
    </xf>
    <xf numFmtId="4" fontId="4" fillId="5" borderId="12" xfId="0" applyNumberFormat="1" applyFont="1" applyFill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right" vertical="center" wrapText="1"/>
    </xf>
    <xf numFmtId="4" fontId="11" fillId="2" borderId="13" xfId="0" applyNumberFormat="1" applyFont="1" applyFill="1" applyBorder="1" applyAlignment="1" applyProtection="1">
      <alignment horizontal="center" vertical="center"/>
    </xf>
    <xf numFmtId="4" fontId="11" fillId="3" borderId="14" xfId="0" applyNumberFormat="1" applyFont="1" applyFill="1" applyBorder="1" applyAlignment="1" applyProtection="1">
      <alignment horizontal="center" vertical="center"/>
    </xf>
    <xf numFmtId="4" fontId="11" fillId="0" borderId="15" xfId="0" applyNumberFormat="1" applyFont="1" applyBorder="1" applyAlignment="1" applyProtection="1">
      <alignment horizontal="center" vertical="center"/>
    </xf>
    <xf numFmtId="4" fontId="11" fillId="0" borderId="14" xfId="0" applyNumberFormat="1" applyFont="1" applyBorder="1" applyAlignment="1" applyProtection="1">
      <alignment horizontal="center" vertical="center"/>
    </xf>
    <xf numFmtId="4" fontId="11" fillId="7" borderId="13" xfId="0" applyNumberFormat="1" applyFont="1" applyFill="1" applyBorder="1" applyAlignment="1" applyProtection="1">
      <alignment horizontal="center" vertical="center"/>
    </xf>
    <xf numFmtId="4" fontId="11" fillId="0" borderId="16" xfId="0" applyNumberFormat="1" applyFont="1" applyBorder="1" applyAlignment="1" applyProtection="1">
      <alignment horizontal="center" vertical="center"/>
    </xf>
    <xf numFmtId="4" fontId="11" fillId="5" borderId="17" xfId="0" applyNumberFormat="1" applyFont="1" applyFill="1" applyBorder="1" applyAlignment="1" applyProtection="1">
      <alignment horizontal="center" vertical="center"/>
    </xf>
    <xf numFmtId="4" fontId="11" fillId="5" borderId="18" xfId="0" applyNumberFormat="1" applyFont="1" applyFill="1" applyBorder="1" applyAlignment="1" applyProtection="1">
      <alignment horizontal="center" vertical="center"/>
    </xf>
    <xf numFmtId="4" fontId="10" fillId="0" borderId="15" xfId="2" applyNumberFormat="1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right" wrapText="1"/>
    </xf>
    <xf numFmtId="0" fontId="10" fillId="0" borderId="25" xfId="1" applyFont="1" applyBorder="1" applyAlignment="1" applyProtection="1">
      <alignment horizontal="right" vertical="center" wrapText="1"/>
    </xf>
    <xf numFmtId="4" fontId="11" fillId="2" borderId="25" xfId="0" applyNumberFormat="1" applyFont="1" applyFill="1" applyBorder="1" applyAlignment="1" applyProtection="1">
      <alignment horizontal="center" vertical="center"/>
    </xf>
    <xf numFmtId="4" fontId="11" fillId="3" borderId="26" xfId="0" applyNumberFormat="1" applyFont="1" applyFill="1" applyBorder="1" applyAlignment="1" applyProtection="1">
      <alignment horizontal="center" vertical="center"/>
    </xf>
    <xf numFmtId="4" fontId="11" fillId="0" borderId="27" xfId="0" applyNumberFormat="1" applyFont="1" applyBorder="1" applyAlignment="1" applyProtection="1">
      <alignment horizontal="center" vertical="center"/>
    </xf>
    <xf numFmtId="4" fontId="11" fillId="0" borderId="26" xfId="0" applyNumberFormat="1" applyFont="1" applyBorder="1" applyAlignment="1" applyProtection="1">
      <alignment horizontal="center" vertical="center"/>
    </xf>
    <xf numFmtId="4" fontId="11" fillId="7" borderId="25" xfId="0" applyNumberFormat="1" applyFont="1" applyFill="1" applyBorder="1" applyAlignment="1" applyProtection="1">
      <alignment horizontal="center" vertical="center"/>
    </xf>
    <xf numFmtId="4" fontId="11" fillId="0" borderId="28" xfId="0" applyNumberFormat="1" applyFont="1" applyBorder="1" applyAlignment="1" applyProtection="1">
      <alignment horizontal="center" vertical="center"/>
    </xf>
    <xf numFmtId="4" fontId="11" fillId="5" borderId="29" xfId="0" applyNumberFormat="1" applyFont="1" applyFill="1" applyBorder="1" applyAlignment="1" applyProtection="1">
      <alignment horizontal="center" vertical="center"/>
    </xf>
    <xf numFmtId="4" fontId="11" fillId="5" borderId="30" xfId="0" applyNumberFormat="1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/>
    <xf numFmtId="4" fontId="9" fillId="0" borderId="15" xfId="4" applyNumberFormat="1" applyFont="1" applyBorder="1" applyAlignment="1" applyProtection="1">
      <alignment horizontal="center" vertical="center" wrapText="1"/>
    </xf>
    <xf numFmtId="0" fontId="9" fillId="0" borderId="19" xfId="1" applyFont="1" applyBorder="1" applyAlignment="1" applyProtection="1">
      <alignment horizontal="left" vertical="center" wrapText="1"/>
    </xf>
    <xf numFmtId="4" fontId="4" fillId="2" borderId="19" xfId="0" applyNumberFormat="1" applyFont="1" applyFill="1" applyBorder="1" applyAlignment="1" applyProtection="1">
      <alignment horizontal="center" vertical="center"/>
    </xf>
    <xf numFmtId="4" fontId="4" fillId="3" borderId="20" xfId="0" applyNumberFormat="1" applyFont="1" applyFill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4" fontId="4" fillId="0" borderId="20" xfId="0" applyNumberFormat="1" applyFont="1" applyBorder="1" applyAlignment="1" applyProtection="1">
      <alignment horizontal="center" vertical="center"/>
    </xf>
    <xf numFmtId="4" fontId="4" fillId="7" borderId="19" xfId="0" applyNumberFormat="1" applyFont="1" applyFill="1" applyBorder="1" applyAlignment="1" applyProtection="1">
      <alignment horizontal="center" vertical="center"/>
    </xf>
    <xf numFmtId="4" fontId="4" fillId="0" borderId="22" xfId="0" applyNumberFormat="1" applyFont="1" applyBorder="1" applyAlignment="1" applyProtection="1">
      <alignment horizontal="center" vertical="center"/>
    </xf>
    <xf numFmtId="4" fontId="4" fillId="5" borderId="23" xfId="0" applyNumberFormat="1" applyFont="1" applyFill="1" applyBorder="1" applyAlignment="1" applyProtection="1">
      <alignment horizontal="center" vertical="center"/>
    </xf>
    <xf numFmtId="4" fontId="4" fillId="5" borderId="24" xfId="0" applyNumberFormat="1" applyFont="1" applyFill="1" applyBorder="1" applyAlignment="1" applyProtection="1">
      <alignment horizontal="center" vertical="center"/>
    </xf>
    <xf numFmtId="0" fontId="9" fillId="0" borderId="37" xfId="1" applyFont="1" applyBorder="1" applyAlignment="1" applyProtection="1">
      <alignment horizontal="left" vertical="center" wrapText="1"/>
    </xf>
    <xf numFmtId="4" fontId="4" fillId="2" borderId="37" xfId="0" applyNumberFormat="1" applyFont="1" applyFill="1" applyBorder="1" applyAlignment="1" applyProtection="1">
      <alignment horizontal="center" vertical="center"/>
    </xf>
    <xf numFmtId="4" fontId="4" fillId="3" borderId="38" xfId="0" applyNumberFormat="1" applyFont="1" applyFill="1" applyBorder="1" applyAlignment="1" applyProtection="1">
      <alignment horizontal="center" vertical="center"/>
    </xf>
    <xf numFmtId="4" fontId="4" fillId="0" borderId="39" xfId="0" applyNumberFormat="1" applyFont="1" applyBorder="1" applyAlignment="1" applyProtection="1">
      <alignment horizontal="center" vertical="center"/>
    </xf>
    <xf numFmtId="4" fontId="4" fillId="0" borderId="38" xfId="0" applyNumberFormat="1" applyFont="1" applyBorder="1" applyAlignment="1" applyProtection="1">
      <alignment horizontal="center" vertical="center"/>
    </xf>
    <xf numFmtId="4" fontId="4" fillId="7" borderId="37" xfId="0" applyNumberFormat="1" applyFont="1" applyFill="1" applyBorder="1" applyAlignment="1" applyProtection="1">
      <alignment horizontal="center" vertical="center"/>
    </xf>
    <xf numFmtId="4" fontId="4" fillId="0" borderId="40" xfId="0" applyNumberFormat="1" applyFont="1" applyBorder="1" applyAlignment="1" applyProtection="1">
      <alignment horizontal="center" vertical="center"/>
    </xf>
    <xf numFmtId="4" fontId="4" fillId="5" borderId="41" xfId="0" applyNumberFormat="1" applyFont="1" applyFill="1" applyBorder="1" applyAlignment="1" applyProtection="1">
      <alignment horizontal="center" vertical="center"/>
    </xf>
    <xf numFmtId="4" fontId="4" fillId="5" borderId="42" xfId="0" applyNumberFormat="1" applyFont="1" applyFill="1" applyBorder="1" applyAlignment="1" applyProtection="1">
      <alignment horizontal="center" vertical="center"/>
    </xf>
    <xf numFmtId="4" fontId="9" fillId="0" borderId="33" xfId="5" applyNumberFormat="1" applyFont="1" applyBorder="1" applyAlignment="1" applyProtection="1">
      <alignment horizontal="center" vertical="center" wrapText="1"/>
    </xf>
    <xf numFmtId="4" fontId="9" fillId="0" borderId="33" xfId="2" applyNumberFormat="1" applyFont="1" applyBorder="1" applyAlignment="1" applyProtection="1">
      <alignment horizontal="center" vertical="center" wrapText="1"/>
    </xf>
    <xf numFmtId="4" fontId="9" fillId="0" borderId="27" xfId="2" applyNumberFormat="1" applyFont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31" xfId="0" applyFont="1" applyBorder="1" applyAlignment="1" applyProtection="1">
      <alignment horizontal="left" wrapText="1"/>
    </xf>
    <xf numFmtId="0" fontId="6" fillId="8" borderId="43" xfId="0" applyFont="1" applyFill="1" applyBorder="1" applyAlignment="1" applyProtection="1"/>
    <xf numFmtId="4" fontId="6" fillId="8" borderId="44" xfId="0" applyNumberFormat="1" applyFont="1" applyFill="1" applyBorder="1" applyAlignment="1" applyProtection="1">
      <alignment horizontal="center" vertical="center"/>
    </xf>
    <xf numFmtId="4" fontId="6" fillId="8" borderId="45" xfId="0" applyNumberFormat="1" applyFont="1" applyFill="1" applyBorder="1" applyAlignment="1" applyProtection="1">
      <alignment horizontal="center" vertical="center"/>
    </xf>
    <xf numFmtId="4" fontId="6" fillId="8" borderId="46" xfId="0" applyNumberFormat="1" applyFont="1" applyFill="1" applyBorder="1" applyAlignment="1" applyProtection="1">
      <alignment horizontal="center" vertical="center"/>
    </xf>
    <xf numFmtId="4" fontId="6" fillId="8" borderId="47" xfId="0" applyNumberFormat="1" applyFont="1" applyFill="1" applyBorder="1" applyAlignment="1" applyProtection="1">
      <alignment horizontal="center" vertical="center"/>
    </xf>
    <xf numFmtId="4" fontId="6" fillId="8" borderId="48" xfId="0" applyNumberFormat="1" applyFont="1" applyFill="1" applyBorder="1" applyAlignment="1" applyProtection="1">
      <alignment horizontal="center" vertical="center"/>
    </xf>
    <xf numFmtId="4" fontId="6" fillId="8" borderId="49" xfId="0" applyNumberFormat="1" applyFont="1" applyFill="1" applyBorder="1" applyAlignment="1" applyProtection="1">
      <alignment horizontal="center" vertical="center"/>
    </xf>
    <xf numFmtId="4" fontId="4" fillId="0" borderId="43" xfId="0" applyNumberFormat="1" applyFont="1" applyBorder="1" applyAlignment="1" applyProtection="1">
      <alignment horizontal="center" vertical="center"/>
    </xf>
    <xf numFmtId="4" fontId="4" fillId="0" borderId="49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66" fontId="4" fillId="0" borderId="0" xfId="0" applyNumberFormat="1" applyFont="1" applyBorder="1" applyAlignment="1" applyProtection="1">
      <alignment horizontal="center" vertical="center"/>
    </xf>
    <xf numFmtId="10" fontId="4" fillId="0" borderId="0" xfId="0" applyNumberFormat="1" applyFont="1" applyBorder="1" applyAlignment="1" applyProtection="1">
      <alignment horizontal="center" vertical="center"/>
    </xf>
    <xf numFmtId="4" fontId="4" fillId="3" borderId="11" xfId="0" applyNumberFormat="1" applyFont="1" applyFill="1" applyBorder="1" applyAlignment="1" applyProtection="1">
      <alignment horizontal="center" vertical="center"/>
    </xf>
    <xf numFmtId="4" fontId="4" fillId="0" borderId="50" xfId="0" applyNumberFormat="1" applyFont="1" applyBorder="1" applyAlignment="1" applyProtection="1">
      <alignment horizontal="center" vertical="center"/>
    </xf>
    <xf numFmtId="0" fontId="10" fillId="0" borderId="19" xfId="1" applyFont="1" applyBorder="1" applyAlignment="1" applyProtection="1">
      <alignment horizontal="right" vertical="center" wrapText="1"/>
    </xf>
    <xf numFmtId="4" fontId="11" fillId="2" borderId="19" xfId="0" applyNumberFormat="1" applyFont="1" applyFill="1" applyBorder="1" applyAlignment="1" applyProtection="1">
      <alignment horizontal="center" vertical="center"/>
    </xf>
    <xf numFmtId="4" fontId="11" fillId="3" borderId="20" xfId="0" applyNumberFormat="1" applyFont="1" applyFill="1" applyBorder="1" applyAlignment="1" applyProtection="1">
      <alignment horizontal="center" vertical="center"/>
    </xf>
    <xf numFmtId="4" fontId="11" fillId="0" borderId="20" xfId="0" applyNumberFormat="1" applyFont="1" applyBorder="1" applyAlignment="1" applyProtection="1">
      <alignment horizontal="center" vertical="center"/>
    </xf>
    <xf numFmtId="4" fontId="11" fillId="7" borderId="19" xfId="0" applyNumberFormat="1" applyFont="1" applyFill="1" applyBorder="1" applyAlignment="1" applyProtection="1">
      <alignment horizontal="center" vertical="center"/>
    </xf>
    <xf numFmtId="4" fontId="11" fillId="0" borderId="22" xfId="0" applyNumberFormat="1" applyFont="1" applyBorder="1" applyAlignment="1" applyProtection="1">
      <alignment horizontal="center" vertical="center"/>
    </xf>
    <xf numFmtId="4" fontId="11" fillId="5" borderId="23" xfId="0" applyNumberFormat="1" applyFont="1" applyFill="1" applyBorder="1" applyAlignment="1" applyProtection="1">
      <alignment horizontal="center" vertical="center"/>
    </xf>
    <xf numFmtId="4" fontId="11" fillId="5" borderId="24" xfId="0" applyNumberFormat="1" applyFont="1" applyFill="1" applyBorder="1" applyAlignment="1" applyProtection="1">
      <alignment horizontal="center" vertical="center"/>
    </xf>
    <xf numFmtId="4" fontId="10" fillId="0" borderId="27" xfId="2" applyNumberFormat="1" applyFont="1" applyBorder="1" applyAlignment="1" applyProtection="1">
      <alignment horizontal="center" vertical="center" wrapText="1"/>
    </xf>
    <xf numFmtId="4" fontId="9" fillId="0" borderId="27" xfId="4" applyNumberFormat="1" applyFont="1" applyBorder="1" applyAlignment="1" applyProtection="1">
      <alignment horizontal="center" vertical="center" wrapText="1"/>
    </xf>
    <xf numFmtId="10" fontId="4" fillId="0" borderId="0" xfId="0" applyNumberFormat="1" applyFont="1" applyBorder="1" applyAlignment="1" applyProtection="1"/>
    <xf numFmtId="4" fontId="10" fillId="0" borderId="21" xfId="2" applyNumberFormat="1" applyFont="1" applyBorder="1" applyAlignment="1" applyProtection="1">
      <alignment horizontal="center" vertical="center" wrapText="1"/>
    </xf>
    <xf numFmtId="0" fontId="9" fillId="0" borderId="51" xfId="1" applyFont="1" applyBorder="1" applyAlignment="1" applyProtection="1">
      <alignment horizontal="left" vertical="center" wrapText="1"/>
    </xf>
    <xf numFmtId="4" fontId="4" fillId="2" borderId="51" xfId="0" applyNumberFormat="1" applyFont="1" applyFill="1" applyBorder="1" applyAlignment="1" applyProtection="1">
      <alignment horizontal="center" vertical="center"/>
    </xf>
    <xf numFmtId="4" fontId="4" fillId="3" borderId="0" xfId="0" applyNumberFormat="1" applyFont="1" applyFill="1" applyBorder="1" applyAlignment="1" applyProtection="1">
      <alignment horizontal="center" vertical="center"/>
    </xf>
    <xf numFmtId="4" fontId="9" fillId="0" borderId="52" xfId="5" applyNumberFormat="1" applyFont="1" applyBorder="1" applyAlignment="1" applyProtection="1">
      <alignment horizontal="center" vertical="center" wrapText="1"/>
    </xf>
    <xf numFmtId="4" fontId="9" fillId="0" borderId="52" xfId="2" applyNumberFormat="1" applyFont="1" applyBorder="1" applyAlignment="1" applyProtection="1">
      <alignment horizontal="center" vertical="center" wrapText="1"/>
    </xf>
    <xf numFmtId="4" fontId="4" fillId="7" borderId="51" xfId="0" applyNumberFormat="1" applyFont="1" applyFill="1" applyBorder="1" applyAlignment="1" applyProtection="1">
      <alignment horizontal="center" vertical="center"/>
    </xf>
    <xf numFmtId="4" fontId="4" fillId="0" borderId="53" xfId="0" applyNumberFormat="1" applyFont="1" applyBorder="1" applyAlignment="1" applyProtection="1">
      <alignment horizontal="center" vertical="center"/>
    </xf>
    <xf numFmtId="4" fontId="4" fillId="5" borderId="54" xfId="0" applyNumberFormat="1" applyFont="1" applyFill="1" applyBorder="1" applyAlignment="1" applyProtection="1">
      <alignment horizontal="center" vertical="center"/>
    </xf>
    <xf numFmtId="4" fontId="4" fillId="5" borderId="55" xfId="0" applyNumberFormat="1" applyFont="1" applyFill="1" applyBorder="1" applyAlignment="1" applyProtection="1">
      <alignment horizontal="center" vertical="center"/>
    </xf>
  </cellXfs>
  <cellStyles count="7">
    <cellStyle name="Обычный" xfId="0" builtinId="0"/>
    <cellStyle name="Обычный 2" xfId="1"/>
    <cellStyle name="Обычный_Шк1" xfId="2"/>
    <cellStyle name="Обычный_Шк1_3" xfId="3"/>
    <cellStyle name="Обычный_Шк1_5" xfId="4"/>
    <cellStyle name="Обычный_Шк1_6" xfId="5"/>
    <cellStyle name="Финансовый 2" xfId="6"/>
  </cellStyles>
  <dxfs count="0"/>
  <tableStyles count="0" defaultTableStyle="TableStyleMedium2" defaultPivotStyle="PivotStyleLight16"/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D9D9D9"/>
      <rgbColor rgb="FF3366FF"/>
      <rgbColor rgb="FF33CCCC"/>
      <rgbColor rgb="FF92D050"/>
      <rgbColor rgb="FFFFC0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8ED5"/>
  </sheetPr>
  <dimension ref="A1:ALZ100"/>
  <sheetViews>
    <sheetView zoomScale="75" zoomScaleNormal="75" workbookViewId="0">
      <pane xSplit="1" ySplit="2" topLeftCell="B70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11.33203125" defaultRowHeight="15.75" x14ac:dyDescent="0.25"/>
  <cols>
    <col min="1" max="1" width="72.6640625" style="1" customWidth="1"/>
    <col min="2" max="2" width="21.83203125" style="2" customWidth="1"/>
    <col min="3" max="3" width="20.33203125" style="2" customWidth="1"/>
    <col min="4" max="4" width="20.6640625" style="2" customWidth="1"/>
    <col min="5" max="5" width="19.6640625" style="2" customWidth="1"/>
    <col min="6" max="6" width="21.33203125" style="2" customWidth="1"/>
    <col min="7" max="7" width="16.83203125" style="2" customWidth="1"/>
    <col min="8" max="8" width="18.5" style="2" customWidth="1"/>
    <col min="9" max="9" width="21.5" style="3" customWidth="1"/>
    <col min="10" max="10" width="21" style="2" customWidth="1"/>
    <col min="11" max="11" width="20.1640625" style="2" customWidth="1"/>
    <col min="12" max="1014" width="11.33203125" style="1"/>
    <col min="1015" max="16384" width="11.33203125" style="4"/>
  </cols>
  <sheetData>
    <row r="1" spans="1:11" ht="22.5" x14ac:dyDescent="0.3">
      <c r="A1" s="5" t="s">
        <v>74</v>
      </c>
      <c r="B1" s="6">
        <v>0.59599999999999997</v>
      </c>
      <c r="C1" s="6"/>
      <c r="D1" s="6"/>
      <c r="E1" s="6"/>
      <c r="F1" s="6"/>
      <c r="G1" s="6"/>
      <c r="H1" s="6"/>
      <c r="I1" s="163"/>
      <c r="J1" s="6"/>
      <c r="K1" s="6"/>
    </row>
    <row r="2" spans="1:11" ht="70.5" customHeight="1" x14ac:dyDescent="0.25">
      <c r="A2" s="8"/>
      <c r="B2" s="9" t="s">
        <v>0</v>
      </c>
      <c r="C2" s="10" t="s">
        <v>1</v>
      </c>
      <c r="D2" s="11" t="s">
        <v>2</v>
      </c>
      <c r="E2" s="11" t="s">
        <v>3</v>
      </c>
      <c r="F2" s="12" t="s">
        <v>4</v>
      </c>
      <c r="G2" s="13" t="s">
        <v>5</v>
      </c>
      <c r="H2" s="12" t="s">
        <v>6</v>
      </c>
      <c r="I2" s="14" t="s">
        <v>7</v>
      </c>
      <c r="J2" s="15" t="s">
        <v>8</v>
      </c>
      <c r="K2" s="16" t="s">
        <v>9</v>
      </c>
    </row>
    <row r="3" spans="1:11" ht="17.25" customHeight="1" x14ac:dyDescent="0.25">
      <c r="A3" s="17">
        <v>211</v>
      </c>
      <c r="B3" s="18">
        <v>4338641.5999999996</v>
      </c>
      <c r="C3" s="19">
        <f>2015796.09-220000-5787.6-12475.24-12500-6389.67-1000-20652.12-4768-4529.6-3158.8-27296.8</f>
        <v>1697238.2599999998</v>
      </c>
      <c r="D3" s="20"/>
      <c r="E3" s="21"/>
      <c r="F3" s="19">
        <f>B3+C3-D3-E3</f>
        <v>6035879.8599999994</v>
      </c>
      <c r="G3" s="18"/>
      <c r="H3" s="19"/>
      <c r="I3" s="22">
        <f>B3+C3-G3-H3</f>
        <v>6035879.8599999994</v>
      </c>
      <c r="J3" s="23">
        <v>498350.4</v>
      </c>
      <c r="K3" s="24">
        <v>81955.8</v>
      </c>
    </row>
    <row r="4" spans="1:11" ht="17.25" hidden="1" customHeight="1" x14ac:dyDescent="0.25">
      <c r="A4" s="25">
        <v>212</v>
      </c>
      <c r="B4" s="26"/>
      <c r="C4" s="27"/>
      <c r="D4" s="28"/>
      <c r="E4" s="29"/>
      <c r="F4" s="27">
        <f>B4+C4-D4-E4</f>
        <v>0</v>
      </c>
      <c r="G4" s="26"/>
      <c r="H4" s="27"/>
      <c r="I4" s="30">
        <f>B4+C4-G4-H4</f>
        <v>0</v>
      </c>
      <c r="J4" s="31"/>
      <c r="K4" s="32"/>
    </row>
    <row r="5" spans="1:11" ht="17.25" customHeight="1" x14ac:dyDescent="0.25">
      <c r="A5" s="25">
        <v>213</v>
      </c>
      <c r="B5" s="33">
        <v>1312034.3999999999</v>
      </c>
      <c r="C5" s="34"/>
      <c r="D5" s="35"/>
      <c r="E5" s="36"/>
      <c r="F5" s="34">
        <f>B5+C5-D5-E5</f>
        <v>1312034.3999999999</v>
      </c>
      <c r="G5" s="33"/>
      <c r="H5" s="34"/>
      <c r="I5" s="37">
        <f>B5+C5-G5-H5</f>
        <v>1312034.3999999999</v>
      </c>
      <c r="J5" s="38">
        <v>150489.29999999999</v>
      </c>
      <c r="K5" s="39">
        <v>24750.9</v>
      </c>
    </row>
    <row r="6" spans="1:11" s="42" customFormat="1" ht="17.25" customHeight="1" x14ac:dyDescent="0.25">
      <c r="A6" s="40">
        <v>266</v>
      </c>
      <c r="B6" s="26">
        <f t="shared" ref="B6:K6" si="0">B7</f>
        <v>5960</v>
      </c>
      <c r="C6" s="27">
        <f t="shared" si="0"/>
        <v>0</v>
      </c>
      <c r="D6" s="41">
        <f t="shared" si="0"/>
        <v>0</v>
      </c>
      <c r="E6" s="29">
        <f t="shared" si="0"/>
        <v>0</v>
      </c>
      <c r="F6" s="27">
        <f t="shared" si="0"/>
        <v>5960</v>
      </c>
      <c r="G6" s="26">
        <f t="shared" si="0"/>
        <v>0</v>
      </c>
      <c r="H6" s="27">
        <f t="shared" si="0"/>
        <v>0</v>
      </c>
      <c r="I6" s="30">
        <f t="shared" si="0"/>
        <v>5960</v>
      </c>
      <c r="J6" s="31">
        <f t="shared" si="0"/>
        <v>0</v>
      </c>
      <c r="K6" s="32">
        <f t="shared" si="0"/>
        <v>0</v>
      </c>
    </row>
    <row r="7" spans="1:11" ht="17.25" customHeight="1" x14ac:dyDescent="0.25">
      <c r="A7" s="43" t="s">
        <v>10</v>
      </c>
      <c r="B7" s="44">
        <v>5960</v>
      </c>
      <c r="C7" s="45"/>
      <c r="D7" s="46"/>
      <c r="E7" s="46"/>
      <c r="F7" s="47">
        <f>B7+C7-D7-E7</f>
        <v>5960</v>
      </c>
      <c r="G7" s="48"/>
      <c r="H7" s="47"/>
      <c r="I7" s="49">
        <f>B7+C7-G7-H7</f>
        <v>5960</v>
      </c>
      <c r="J7" s="50">
        <v>0</v>
      </c>
      <c r="K7" s="51">
        <v>0</v>
      </c>
    </row>
    <row r="8" spans="1:11" s="42" customFormat="1" ht="17.25" customHeight="1" x14ac:dyDescent="0.25">
      <c r="A8" s="52">
        <v>221</v>
      </c>
      <c r="B8" s="33">
        <f t="shared" ref="B8:K8" si="1">B9+B10</f>
        <v>15317.2</v>
      </c>
      <c r="C8" s="34">
        <f t="shared" si="1"/>
        <v>0</v>
      </c>
      <c r="D8" s="36">
        <f t="shared" si="1"/>
        <v>0</v>
      </c>
      <c r="E8" s="36">
        <f t="shared" si="1"/>
        <v>0</v>
      </c>
      <c r="F8" s="34">
        <f t="shared" si="1"/>
        <v>15317.2</v>
      </c>
      <c r="G8" s="33">
        <f t="shared" si="1"/>
        <v>0</v>
      </c>
      <c r="H8" s="34">
        <f t="shared" si="1"/>
        <v>553.20000000000005</v>
      </c>
      <c r="I8" s="37">
        <f t="shared" si="1"/>
        <v>14764</v>
      </c>
      <c r="J8" s="38">
        <f t="shared" si="1"/>
        <v>3553.2</v>
      </c>
      <c r="K8" s="39">
        <f t="shared" si="1"/>
        <v>680.4</v>
      </c>
    </row>
    <row r="9" spans="1:11" s="42" customFormat="1" ht="17.25" customHeight="1" x14ac:dyDescent="0.25">
      <c r="A9" s="53" t="s">
        <v>11</v>
      </c>
      <c r="B9" s="54">
        <v>4589.2</v>
      </c>
      <c r="C9" s="55"/>
      <c r="D9" s="56"/>
      <c r="E9" s="56"/>
      <c r="F9" s="57">
        <f>B9+C9-D9-E9</f>
        <v>4589.2</v>
      </c>
      <c r="G9" s="58"/>
      <c r="H9" s="57">
        <v>553.20000000000005</v>
      </c>
      <c r="I9" s="59">
        <f>B9+C9-G9-H9</f>
        <v>4036</v>
      </c>
      <c r="J9" s="60">
        <v>1015.2</v>
      </c>
      <c r="K9" s="61">
        <v>194.4</v>
      </c>
    </row>
    <row r="10" spans="1:11" s="42" customFormat="1" ht="17.25" customHeight="1" x14ac:dyDescent="0.25">
      <c r="A10" s="53" t="s">
        <v>12</v>
      </c>
      <c r="B10" s="54">
        <v>10728</v>
      </c>
      <c r="C10" s="55"/>
      <c r="D10" s="56"/>
      <c r="E10" s="56"/>
      <c r="F10" s="57">
        <f>B10+C10-D10-E10</f>
        <v>10728</v>
      </c>
      <c r="G10" s="58"/>
      <c r="H10" s="57"/>
      <c r="I10" s="59">
        <f>B10+C10-G10-H10</f>
        <v>10728</v>
      </c>
      <c r="J10" s="60">
        <v>2538</v>
      </c>
      <c r="K10" s="61">
        <v>486</v>
      </c>
    </row>
    <row r="11" spans="1:11" s="42" customFormat="1" ht="17.25" customHeight="1" x14ac:dyDescent="0.25">
      <c r="A11" s="62">
        <v>223</v>
      </c>
      <c r="B11" s="18">
        <f t="shared" ref="B11:K11" si="2">SUM(B12:B21)</f>
        <v>194772</v>
      </c>
      <c r="C11" s="19">
        <f t="shared" si="2"/>
        <v>220000</v>
      </c>
      <c r="D11" s="21">
        <f t="shared" si="2"/>
        <v>0</v>
      </c>
      <c r="E11" s="21">
        <f t="shared" si="2"/>
        <v>0</v>
      </c>
      <c r="F11" s="19">
        <f t="shared" si="2"/>
        <v>414771.99999999994</v>
      </c>
      <c r="G11" s="18">
        <f t="shared" si="2"/>
        <v>0</v>
      </c>
      <c r="H11" s="19">
        <f t="shared" si="2"/>
        <v>41762.159999999996</v>
      </c>
      <c r="I11" s="22">
        <f t="shared" si="2"/>
        <v>373009.83999999991</v>
      </c>
      <c r="J11" s="23">
        <f t="shared" si="2"/>
        <v>42907.1</v>
      </c>
      <c r="K11" s="24">
        <f t="shared" si="2"/>
        <v>9312.8999999999978</v>
      </c>
    </row>
    <row r="12" spans="1:11" ht="17.25" customHeight="1" x14ac:dyDescent="0.25">
      <c r="A12" s="63" t="s">
        <v>13</v>
      </c>
      <c r="B12" s="54">
        <v>19429.599999999999</v>
      </c>
      <c r="C12" s="55">
        <v>20000</v>
      </c>
      <c r="D12" s="64"/>
      <c r="E12" s="56"/>
      <c r="F12" s="57">
        <f t="shared" ref="F12:F21" si="3">B12+C12-D12-E12</f>
        <v>39429.599999999999</v>
      </c>
      <c r="G12" s="58"/>
      <c r="H12" s="57">
        <v>1663.63</v>
      </c>
      <c r="I12" s="59">
        <f t="shared" ref="I12:I21" si="4">B12+C12-G12-H12</f>
        <v>37765.97</v>
      </c>
      <c r="J12" s="60">
        <v>4779.8999999999996</v>
      </c>
      <c r="K12" s="61">
        <v>953.1</v>
      </c>
    </row>
    <row r="13" spans="1:11" ht="17.25" customHeight="1" x14ac:dyDescent="0.25">
      <c r="A13" s="63" t="s">
        <v>14</v>
      </c>
      <c r="B13" s="54">
        <f>156032+9500</f>
        <v>165532</v>
      </c>
      <c r="C13" s="55">
        <v>200000</v>
      </c>
      <c r="D13" s="64"/>
      <c r="E13" s="56"/>
      <c r="F13" s="57">
        <f t="shared" si="3"/>
        <v>365532</v>
      </c>
      <c r="G13" s="58"/>
      <c r="H13" s="57">
        <v>40098.53</v>
      </c>
      <c r="I13" s="59">
        <f t="shared" si="4"/>
        <v>325433.46999999997</v>
      </c>
      <c r="J13" s="60">
        <v>33361.4</v>
      </c>
      <c r="K13" s="61">
        <v>7409.4</v>
      </c>
    </row>
    <row r="14" spans="1:11" ht="17.25" hidden="1" customHeight="1" x14ac:dyDescent="0.25">
      <c r="A14" s="63" t="s">
        <v>15</v>
      </c>
      <c r="B14" s="54"/>
      <c r="C14" s="55"/>
      <c r="D14" s="64"/>
      <c r="E14" s="56"/>
      <c r="F14" s="57">
        <f t="shared" si="3"/>
        <v>0</v>
      </c>
      <c r="G14" s="58"/>
      <c r="H14" s="57"/>
      <c r="I14" s="59">
        <f t="shared" si="4"/>
        <v>0</v>
      </c>
      <c r="J14" s="60"/>
      <c r="K14" s="61"/>
    </row>
    <row r="15" spans="1:11" ht="17.25" hidden="1" customHeight="1" x14ac:dyDescent="0.25">
      <c r="A15" s="63" t="s">
        <v>16</v>
      </c>
      <c r="B15" s="54"/>
      <c r="C15" s="55"/>
      <c r="D15" s="64"/>
      <c r="E15" s="56"/>
      <c r="F15" s="57">
        <f t="shared" si="3"/>
        <v>0</v>
      </c>
      <c r="G15" s="58"/>
      <c r="H15" s="57"/>
      <c r="I15" s="59">
        <f t="shared" si="4"/>
        <v>0</v>
      </c>
      <c r="J15" s="60"/>
      <c r="K15" s="61"/>
    </row>
    <row r="16" spans="1:11" ht="17.25" hidden="1" customHeight="1" x14ac:dyDescent="0.25">
      <c r="A16" s="63" t="s">
        <v>17</v>
      </c>
      <c r="B16" s="54"/>
      <c r="C16" s="55"/>
      <c r="D16" s="64"/>
      <c r="E16" s="56"/>
      <c r="F16" s="57">
        <f t="shared" si="3"/>
        <v>0</v>
      </c>
      <c r="G16" s="58"/>
      <c r="H16" s="57"/>
      <c r="I16" s="59">
        <f t="shared" si="4"/>
        <v>0</v>
      </c>
      <c r="J16" s="60"/>
      <c r="K16" s="61"/>
    </row>
    <row r="17" spans="1:11" ht="17.25" customHeight="1" x14ac:dyDescent="0.25">
      <c r="A17" s="63" t="s">
        <v>18</v>
      </c>
      <c r="B17" s="54">
        <v>2264.8000000000002</v>
      </c>
      <c r="C17" s="55"/>
      <c r="D17" s="65"/>
      <c r="E17" s="56"/>
      <c r="F17" s="57">
        <f t="shared" si="3"/>
        <v>2264.8000000000002</v>
      </c>
      <c r="G17" s="58"/>
      <c r="H17" s="57"/>
      <c r="I17" s="59">
        <f t="shared" si="4"/>
        <v>2264.8000000000002</v>
      </c>
      <c r="J17" s="60">
        <v>564</v>
      </c>
      <c r="K17" s="61">
        <v>113.4</v>
      </c>
    </row>
    <row r="18" spans="1:11" ht="17.25" customHeight="1" x14ac:dyDescent="0.25">
      <c r="A18" s="63" t="s">
        <v>19</v>
      </c>
      <c r="B18" s="54">
        <v>2384</v>
      </c>
      <c r="C18" s="55"/>
      <c r="D18" s="65"/>
      <c r="E18" s="56"/>
      <c r="F18" s="57">
        <f t="shared" si="3"/>
        <v>2384</v>
      </c>
      <c r="G18" s="58"/>
      <c r="H18" s="57"/>
      <c r="I18" s="59">
        <f t="shared" si="4"/>
        <v>2384</v>
      </c>
      <c r="J18" s="60">
        <v>592.20000000000005</v>
      </c>
      <c r="K18" s="61">
        <v>118.8</v>
      </c>
    </row>
    <row r="19" spans="1:11" ht="17.25" customHeight="1" x14ac:dyDescent="0.25">
      <c r="A19" s="63" t="s">
        <v>20</v>
      </c>
      <c r="B19" s="54">
        <v>1192</v>
      </c>
      <c r="C19" s="55"/>
      <c r="D19" s="65"/>
      <c r="E19" s="56"/>
      <c r="F19" s="57">
        <f t="shared" si="3"/>
        <v>1192</v>
      </c>
      <c r="G19" s="58"/>
      <c r="H19" s="57"/>
      <c r="I19" s="59">
        <f t="shared" si="4"/>
        <v>1192</v>
      </c>
      <c r="J19" s="60">
        <v>296.10000000000002</v>
      </c>
      <c r="K19" s="61">
        <v>59.4</v>
      </c>
    </row>
    <row r="20" spans="1:11" ht="17.25" hidden="1" customHeight="1" x14ac:dyDescent="0.25">
      <c r="A20" s="63" t="s">
        <v>21</v>
      </c>
      <c r="B20" s="54"/>
      <c r="C20" s="55"/>
      <c r="D20" s="64"/>
      <c r="E20" s="56"/>
      <c r="F20" s="57">
        <f t="shared" si="3"/>
        <v>0</v>
      </c>
      <c r="G20" s="58"/>
      <c r="H20" s="57"/>
      <c r="I20" s="59">
        <f t="shared" si="4"/>
        <v>0</v>
      </c>
      <c r="J20" s="60"/>
      <c r="K20" s="61"/>
    </row>
    <row r="21" spans="1:11" ht="17.25" customHeight="1" x14ac:dyDescent="0.25">
      <c r="A21" s="66" t="s">
        <v>22</v>
      </c>
      <c r="B21" s="44">
        <f>13469.6-9500</f>
        <v>3969.6000000000004</v>
      </c>
      <c r="C21" s="45"/>
      <c r="D21" s="67"/>
      <c r="E21" s="46"/>
      <c r="F21" s="47">
        <f t="shared" si="3"/>
        <v>3969.6000000000004</v>
      </c>
      <c r="G21" s="48"/>
      <c r="H21" s="47"/>
      <c r="I21" s="49">
        <f t="shared" si="4"/>
        <v>3969.6000000000004</v>
      </c>
      <c r="J21" s="50">
        <v>3313.5</v>
      </c>
      <c r="K21" s="51">
        <v>658.8</v>
      </c>
    </row>
    <row r="22" spans="1:11" s="42" customFormat="1" ht="17.25" customHeight="1" x14ac:dyDescent="0.25">
      <c r="A22" s="17">
        <v>225</v>
      </c>
      <c r="B22" s="18">
        <f t="shared" ref="B22:K22" si="5">SUM(B23:B45)</f>
        <v>90115.199999999997</v>
      </c>
      <c r="C22" s="19">
        <f t="shared" si="5"/>
        <v>32364.909999999996</v>
      </c>
      <c r="D22" s="21">
        <f t="shared" si="5"/>
        <v>0</v>
      </c>
      <c r="E22" s="21">
        <f t="shared" si="5"/>
        <v>0</v>
      </c>
      <c r="F22" s="19">
        <f t="shared" si="5"/>
        <v>122480.10999999999</v>
      </c>
      <c r="G22" s="18">
        <f t="shared" si="5"/>
        <v>0</v>
      </c>
      <c r="H22" s="19">
        <f t="shared" si="5"/>
        <v>12475.24</v>
      </c>
      <c r="I22" s="22">
        <f t="shared" si="5"/>
        <v>110004.86999999998</v>
      </c>
      <c r="J22" s="23">
        <f t="shared" si="5"/>
        <v>0</v>
      </c>
      <c r="K22" s="24">
        <f t="shared" si="5"/>
        <v>0</v>
      </c>
    </row>
    <row r="23" spans="1:11" s="42" customFormat="1" ht="17.25" customHeight="1" x14ac:dyDescent="0.25">
      <c r="A23" s="63" t="s">
        <v>23</v>
      </c>
      <c r="B23" s="54">
        <v>83380.399999999994</v>
      </c>
      <c r="C23" s="55">
        <f>12475.24+12500</f>
        <v>24975.239999999998</v>
      </c>
      <c r="D23" s="56"/>
      <c r="E23" s="56"/>
      <c r="F23" s="57">
        <f t="shared" ref="F23:F44" si="6">B23+C23-D23-E23</f>
        <v>108355.63999999998</v>
      </c>
      <c r="G23" s="58"/>
      <c r="H23" s="57">
        <v>12475.24</v>
      </c>
      <c r="I23" s="59">
        <f t="shared" ref="I23:I44" si="7">B23+C23-G23-H23</f>
        <v>95880.39999999998</v>
      </c>
      <c r="J23" s="60"/>
      <c r="K23" s="61"/>
    </row>
    <row r="24" spans="1:11" s="42" customFormat="1" ht="17.25" hidden="1" customHeight="1" x14ac:dyDescent="0.25">
      <c r="A24" s="53" t="s">
        <v>24</v>
      </c>
      <c r="B24" s="54"/>
      <c r="C24" s="55"/>
      <c r="D24" s="56"/>
      <c r="E24" s="56"/>
      <c r="F24" s="57">
        <f t="shared" si="6"/>
        <v>0</v>
      </c>
      <c r="G24" s="58"/>
      <c r="H24" s="57"/>
      <c r="I24" s="59">
        <f t="shared" si="7"/>
        <v>0</v>
      </c>
      <c r="J24" s="60"/>
      <c r="K24" s="61"/>
    </row>
    <row r="25" spans="1:11" s="42" customFormat="1" ht="17.25" hidden="1" customHeight="1" x14ac:dyDescent="0.25">
      <c r="A25" s="53" t="s">
        <v>25</v>
      </c>
      <c r="B25" s="54"/>
      <c r="C25" s="55"/>
      <c r="D25" s="56"/>
      <c r="E25" s="56"/>
      <c r="F25" s="57">
        <f t="shared" si="6"/>
        <v>0</v>
      </c>
      <c r="G25" s="58"/>
      <c r="H25" s="57"/>
      <c r="I25" s="59">
        <f t="shared" si="7"/>
        <v>0</v>
      </c>
      <c r="J25" s="60"/>
      <c r="K25" s="61"/>
    </row>
    <row r="26" spans="1:11" s="42" customFormat="1" ht="17.25" hidden="1" customHeight="1" x14ac:dyDescent="0.25">
      <c r="A26" s="53" t="s">
        <v>26</v>
      </c>
      <c r="B26" s="54"/>
      <c r="C26" s="55"/>
      <c r="D26" s="56"/>
      <c r="E26" s="56"/>
      <c r="F26" s="57">
        <f t="shared" si="6"/>
        <v>0</v>
      </c>
      <c r="G26" s="58"/>
      <c r="H26" s="57"/>
      <c r="I26" s="59">
        <f t="shared" si="7"/>
        <v>0</v>
      </c>
      <c r="J26" s="60"/>
      <c r="K26" s="61"/>
    </row>
    <row r="27" spans="1:11" s="42" customFormat="1" ht="17.25" customHeight="1" x14ac:dyDescent="0.25">
      <c r="A27" s="53" t="s">
        <v>27</v>
      </c>
      <c r="B27" s="54">
        <v>1551.16</v>
      </c>
      <c r="C27" s="55"/>
      <c r="D27" s="56"/>
      <c r="E27" s="56"/>
      <c r="F27" s="57">
        <f t="shared" si="6"/>
        <v>1551.16</v>
      </c>
      <c r="G27" s="58"/>
      <c r="H27" s="57"/>
      <c r="I27" s="59">
        <f t="shared" si="7"/>
        <v>1551.16</v>
      </c>
      <c r="J27" s="60"/>
      <c r="K27" s="61"/>
    </row>
    <row r="28" spans="1:11" s="42" customFormat="1" ht="17.25" customHeight="1" x14ac:dyDescent="0.25">
      <c r="A28" s="53" t="s">
        <v>28</v>
      </c>
      <c r="B28" s="54">
        <v>619.59</v>
      </c>
      <c r="C28" s="55"/>
      <c r="D28" s="56"/>
      <c r="E28" s="56"/>
      <c r="F28" s="57">
        <f t="shared" si="6"/>
        <v>619.59</v>
      </c>
      <c r="G28" s="58"/>
      <c r="H28" s="57"/>
      <c r="I28" s="59">
        <f t="shared" si="7"/>
        <v>619.59</v>
      </c>
      <c r="J28" s="60"/>
      <c r="K28" s="61"/>
    </row>
    <row r="29" spans="1:11" ht="17.25" customHeight="1" x14ac:dyDescent="0.25">
      <c r="A29" s="53" t="s">
        <v>29</v>
      </c>
      <c r="B29" s="54">
        <v>4564.05</v>
      </c>
      <c r="C29" s="55">
        <v>6389.67</v>
      </c>
      <c r="D29" s="56"/>
      <c r="E29" s="56"/>
      <c r="F29" s="57">
        <f t="shared" si="6"/>
        <v>10953.720000000001</v>
      </c>
      <c r="G29" s="58"/>
      <c r="H29" s="57"/>
      <c r="I29" s="59">
        <f t="shared" si="7"/>
        <v>10953.720000000001</v>
      </c>
      <c r="J29" s="60"/>
      <c r="K29" s="61"/>
    </row>
    <row r="30" spans="1:11" ht="17.25" hidden="1" customHeight="1" x14ac:dyDescent="0.25">
      <c r="A30" s="69" t="s">
        <v>30</v>
      </c>
      <c r="B30" s="54"/>
      <c r="C30" s="55"/>
      <c r="D30" s="56"/>
      <c r="E30" s="56"/>
      <c r="F30" s="57">
        <f t="shared" si="6"/>
        <v>0</v>
      </c>
      <c r="G30" s="58"/>
      <c r="H30" s="57"/>
      <c r="I30" s="59">
        <f t="shared" si="7"/>
        <v>0</v>
      </c>
      <c r="J30" s="60"/>
      <c r="K30" s="61"/>
    </row>
    <row r="31" spans="1:11" ht="17.25" hidden="1" customHeight="1" x14ac:dyDescent="0.25">
      <c r="A31" s="53" t="s">
        <v>31</v>
      </c>
      <c r="B31" s="54"/>
      <c r="C31" s="55"/>
      <c r="D31" s="68"/>
      <c r="E31" s="68"/>
      <c r="F31" s="57">
        <f t="shared" si="6"/>
        <v>0</v>
      </c>
      <c r="G31" s="58"/>
      <c r="H31" s="57"/>
      <c r="I31" s="59">
        <f t="shared" si="7"/>
        <v>0</v>
      </c>
      <c r="J31" s="60"/>
      <c r="K31" s="61"/>
    </row>
    <row r="32" spans="1:11" ht="17.25" hidden="1" customHeight="1" x14ac:dyDescent="0.25">
      <c r="A32" s="53" t="s">
        <v>32</v>
      </c>
      <c r="B32" s="54"/>
      <c r="C32" s="55"/>
      <c r="D32" s="56"/>
      <c r="E32" s="56"/>
      <c r="F32" s="57">
        <f t="shared" si="6"/>
        <v>0</v>
      </c>
      <c r="G32" s="58"/>
      <c r="H32" s="57"/>
      <c r="I32" s="59">
        <f t="shared" si="7"/>
        <v>0</v>
      </c>
      <c r="J32" s="60"/>
      <c r="K32" s="61"/>
    </row>
    <row r="33" spans="1:11" ht="31.5" hidden="1" x14ac:dyDescent="0.25">
      <c r="A33" s="53" t="s">
        <v>33</v>
      </c>
      <c r="B33" s="54"/>
      <c r="C33" s="55"/>
      <c r="D33" s="56"/>
      <c r="E33" s="56"/>
      <c r="F33" s="57">
        <f t="shared" si="6"/>
        <v>0</v>
      </c>
      <c r="G33" s="58"/>
      <c r="H33" s="57"/>
      <c r="I33" s="59">
        <f t="shared" si="7"/>
        <v>0</v>
      </c>
      <c r="J33" s="60"/>
      <c r="K33" s="61"/>
    </row>
    <row r="34" spans="1:11" ht="17.25" hidden="1" customHeight="1" x14ac:dyDescent="0.25">
      <c r="A34" s="53" t="s">
        <v>34</v>
      </c>
      <c r="B34" s="54"/>
      <c r="C34" s="55"/>
      <c r="D34" s="56"/>
      <c r="E34" s="56"/>
      <c r="F34" s="57">
        <f t="shared" si="6"/>
        <v>0</v>
      </c>
      <c r="G34" s="58"/>
      <c r="H34" s="57"/>
      <c r="I34" s="59">
        <f t="shared" si="7"/>
        <v>0</v>
      </c>
      <c r="J34" s="60"/>
      <c r="K34" s="61"/>
    </row>
    <row r="35" spans="1:11" ht="17.25" hidden="1" customHeight="1" x14ac:dyDescent="0.25">
      <c r="A35" s="70" t="s">
        <v>35</v>
      </c>
      <c r="B35" s="54"/>
      <c r="C35" s="55"/>
      <c r="D35" s="68"/>
      <c r="E35" s="68"/>
      <c r="F35" s="57">
        <f t="shared" si="6"/>
        <v>0</v>
      </c>
      <c r="G35" s="58"/>
      <c r="H35" s="57"/>
      <c r="I35" s="59">
        <f t="shared" si="7"/>
        <v>0</v>
      </c>
      <c r="J35" s="60"/>
      <c r="K35" s="61"/>
    </row>
    <row r="36" spans="1:11" ht="17.25" hidden="1" customHeight="1" x14ac:dyDescent="0.25">
      <c r="A36" s="53" t="s">
        <v>36</v>
      </c>
      <c r="B36" s="54"/>
      <c r="C36" s="55"/>
      <c r="D36" s="68"/>
      <c r="E36" s="68"/>
      <c r="F36" s="57">
        <f t="shared" si="6"/>
        <v>0</v>
      </c>
      <c r="G36" s="58"/>
      <c r="H36" s="57"/>
      <c r="I36" s="59">
        <f t="shared" si="7"/>
        <v>0</v>
      </c>
      <c r="J36" s="60"/>
      <c r="K36" s="61"/>
    </row>
    <row r="37" spans="1:11" ht="17.25" hidden="1" customHeight="1" x14ac:dyDescent="0.25">
      <c r="A37" s="53" t="s">
        <v>37</v>
      </c>
      <c r="B37" s="54"/>
      <c r="C37" s="55"/>
      <c r="D37" s="56"/>
      <c r="E37" s="56"/>
      <c r="F37" s="57">
        <f t="shared" si="6"/>
        <v>0</v>
      </c>
      <c r="G37" s="58"/>
      <c r="H37" s="57"/>
      <c r="I37" s="59">
        <f t="shared" si="7"/>
        <v>0</v>
      </c>
      <c r="J37" s="60"/>
      <c r="K37" s="61"/>
    </row>
    <row r="38" spans="1:11" ht="17.25" hidden="1" customHeight="1" x14ac:dyDescent="0.25">
      <c r="A38" s="53" t="s">
        <v>38</v>
      </c>
      <c r="B38" s="54"/>
      <c r="C38" s="55"/>
      <c r="D38" s="56"/>
      <c r="E38" s="56"/>
      <c r="F38" s="57">
        <f t="shared" si="6"/>
        <v>0</v>
      </c>
      <c r="G38" s="58"/>
      <c r="H38" s="57"/>
      <c r="I38" s="59">
        <f t="shared" si="7"/>
        <v>0</v>
      </c>
      <c r="J38" s="60"/>
      <c r="K38" s="61"/>
    </row>
    <row r="39" spans="1:11" ht="17.25" hidden="1" customHeight="1" x14ac:dyDescent="0.25">
      <c r="A39" s="53" t="s">
        <v>39</v>
      </c>
      <c r="B39" s="54"/>
      <c r="C39" s="55"/>
      <c r="D39" s="56"/>
      <c r="E39" s="56"/>
      <c r="F39" s="57">
        <f t="shared" si="6"/>
        <v>0</v>
      </c>
      <c r="G39" s="58"/>
      <c r="H39" s="57"/>
      <c r="I39" s="59">
        <f t="shared" si="7"/>
        <v>0</v>
      </c>
      <c r="J39" s="60"/>
      <c r="K39" s="61"/>
    </row>
    <row r="40" spans="1:11" ht="17.25" hidden="1" customHeight="1" x14ac:dyDescent="0.25">
      <c r="A40" s="71" t="s">
        <v>40</v>
      </c>
      <c r="B40" s="54"/>
      <c r="C40" s="55"/>
      <c r="D40" s="68"/>
      <c r="E40" s="68"/>
      <c r="F40" s="57">
        <f t="shared" si="6"/>
        <v>0</v>
      </c>
      <c r="G40" s="58"/>
      <c r="H40" s="57"/>
      <c r="I40" s="59">
        <f t="shared" si="7"/>
        <v>0</v>
      </c>
      <c r="J40" s="60"/>
      <c r="K40" s="61"/>
    </row>
    <row r="41" spans="1:11" ht="17.25" hidden="1" customHeight="1" x14ac:dyDescent="0.25">
      <c r="A41" s="53" t="s">
        <v>41</v>
      </c>
      <c r="B41" s="54"/>
      <c r="C41" s="55"/>
      <c r="D41" s="56"/>
      <c r="E41" s="56"/>
      <c r="F41" s="57">
        <f t="shared" si="6"/>
        <v>0</v>
      </c>
      <c r="G41" s="58"/>
      <c r="H41" s="57"/>
      <c r="I41" s="59">
        <f t="shared" si="7"/>
        <v>0</v>
      </c>
      <c r="J41" s="60"/>
      <c r="K41" s="61"/>
    </row>
    <row r="42" spans="1:11" ht="17.25" customHeight="1" x14ac:dyDescent="0.25">
      <c r="A42" s="72" t="s">
        <v>42</v>
      </c>
      <c r="B42" s="54"/>
      <c r="C42" s="55">
        <v>1000</v>
      </c>
      <c r="D42" s="56"/>
      <c r="E42" s="56"/>
      <c r="F42" s="57">
        <f t="shared" si="6"/>
        <v>1000</v>
      </c>
      <c r="G42" s="58"/>
      <c r="H42" s="57"/>
      <c r="I42" s="59">
        <f t="shared" si="7"/>
        <v>1000</v>
      </c>
      <c r="J42" s="60"/>
      <c r="K42" s="61"/>
    </row>
    <row r="43" spans="1:11" ht="17.25" hidden="1" customHeight="1" x14ac:dyDescent="0.25">
      <c r="A43" s="53"/>
      <c r="B43" s="54"/>
      <c r="C43" s="55"/>
      <c r="D43" s="68"/>
      <c r="E43" s="68"/>
      <c r="F43" s="57">
        <f t="shared" si="6"/>
        <v>0</v>
      </c>
      <c r="G43" s="58"/>
      <c r="H43" s="57"/>
      <c r="I43" s="59">
        <f t="shared" si="7"/>
        <v>0</v>
      </c>
      <c r="J43" s="60"/>
      <c r="K43" s="61"/>
    </row>
    <row r="44" spans="1:11" ht="17.25" hidden="1" customHeight="1" x14ac:dyDescent="0.25">
      <c r="A44" s="72"/>
      <c r="B44" s="73"/>
      <c r="C44" s="74"/>
      <c r="D44" s="75"/>
      <c r="E44" s="75"/>
      <c r="F44" s="76">
        <f t="shared" si="6"/>
        <v>0</v>
      </c>
      <c r="G44" s="77"/>
      <c r="H44" s="76"/>
      <c r="I44" s="78">
        <f t="shared" si="7"/>
        <v>0</v>
      </c>
      <c r="J44" s="79"/>
      <c r="K44" s="80"/>
    </row>
    <row r="45" spans="1:11" ht="17.25" customHeight="1" x14ac:dyDescent="0.25">
      <c r="A45" s="81" t="s">
        <v>43</v>
      </c>
      <c r="B45" s="82">
        <f t="shared" ref="B45:K45" si="8">SUM(B46:B51)</f>
        <v>0</v>
      </c>
      <c r="C45" s="151">
        <f t="shared" si="8"/>
        <v>0</v>
      </c>
      <c r="D45" s="152">
        <f t="shared" si="8"/>
        <v>0</v>
      </c>
      <c r="E45" s="84">
        <f t="shared" si="8"/>
        <v>0</v>
      </c>
      <c r="F45" s="85">
        <f t="shared" si="8"/>
        <v>0</v>
      </c>
      <c r="G45" s="86">
        <f t="shared" si="8"/>
        <v>0</v>
      </c>
      <c r="H45" s="85">
        <f t="shared" si="8"/>
        <v>0</v>
      </c>
      <c r="I45" s="87">
        <f t="shared" si="8"/>
        <v>0</v>
      </c>
      <c r="J45" s="88">
        <f t="shared" si="8"/>
        <v>0</v>
      </c>
      <c r="K45" s="89">
        <f t="shared" si="8"/>
        <v>0</v>
      </c>
    </row>
    <row r="46" spans="1:11" x14ac:dyDescent="0.25">
      <c r="A46" s="90" t="s">
        <v>44</v>
      </c>
      <c r="B46" s="91"/>
      <c r="C46" s="92"/>
      <c r="D46" s="93"/>
      <c r="E46" s="93"/>
      <c r="F46" s="94">
        <f t="shared" ref="F46:F51" si="9">B46+C46-D46-E46</f>
        <v>0</v>
      </c>
      <c r="G46" s="95"/>
      <c r="H46" s="94"/>
      <c r="I46" s="96">
        <f t="shared" ref="I46:I51" si="10">B46+C46-G46-H46</f>
        <v>0</v>
      </c>
      <c r="J46" s="97"/>
      <c r="K46" s="98"/>
    </row>
    <row r="47" spans="1:11" ht="28.5" hidden="1" customHeight="1" x14ac:dyDescent="0.25">
      <c r="A47" s="101" t="s">
        <v>45</v>
      </c>
      <c r="B47" s="102"/>
      <c r="C47" s="103"/>
      <c r="D47" s="104"/>
      <c r="E47" s="104"/>
      <c r="F47" s="105">
        <f t="shared" si="9"/>
        <v>0</v>
      </c>
      <c r="G47" s="106"/>
      <c r="H47" s="105"/>
      <c r="I47" s="107">
        <f t="shared" si="10"/>
        <v>0</v>
      </c>
      <c r="J47" s="108"/>
      <c r="K47" s="109"/>
    </row>
    <row r="48" spans="1:11" ht="17.25" hidden="1" customHeight="1" x14ac:dyDescent="0.25">
      <c r="A48" s="153" t="s">
        <v>46</v>
      </c>
      <c r="B48" s="154"/>
      <c r="C48" s="155"/>
      <c r="D48" s="164"/>
      <c r="E48" s="164"/>
      <c r="F48" s="156">
        <f t="shared" si="9"/>
        <v>0</v>
      </c>
      <c r="G48" s="157"/>
      <c r="H48" s="156"/>
      <c r="I48" s="158">
        <f t="shared" si="10"/>
        <v>0</v>
      </c>
      <c r="J48" s="159"/>
      <c r="K48" s="160"/>
    </row>
    <row r="49" spans="1:11" ht="17.25" hidden="1" customHeight="1" x14ac:dyDescent="0.25">
      <c r="A49" s="100" t="s">
        <v>47</v>
      </c>
      <c r="B49" s="91"/>
      <c r="C49" s="92"/>
      <c r="D49" s="99"/>
      <c r="E49" s="99"/>
      <c r="F49" s="94">
        <f t="shared" si="9"/>
        <v>0</v>
      </c>
      <c r="G49" s="95"/>
      <c r="H49" s="94"/>
      <c r="I49" s="96">
        <f t="shared" si="10"/>
        <v>0</v>
      </c>
      <c r="J49" s="97"/>
      <c r="K49" s="98"/>
    </row>
    <row r="50" spans="1:11" ht="17.25" hidden="1" customHeight="1" x14ac:dyDescent="0.25">
      <c r="A50" s="90" t="s">
        <v>48</v>
      </c>
      <c r="B50" s="91"/>
      <c r="C50" s="92"/>
      <c r="D50" s="99"/>
      <c r="E50" s="99"/>
      <c r="F50" s="94">
        <f t="shared" si="9"/>
        <v>0</v>
      </c>
      <c r="G50" s="95"/>
      <c r="H50" s="94"/>
      <c r="I50" s="96">
        <f t="shared" si="10"/>
        <v>0</v>
      </c>
      <c r="J50" s="97"/>
      <c r="K50" s="98"/>
    </row>
    <row r="51" spans="1:11" ht="17.25" hidden="1" customHeight="1" x14ac:dyDescent="0.25">
      <c r="A51" s="101" t="s">
        <v>49</v>
      </c>
      <c r="B51" s="102"/>
      <c r="C51" s="103"/>
      <c r="D51" s="161"/>
      <c r="E51" s="161"/>
      <c r="F51" s="105">
        <f t="shared" si="9"/>
        <v>0</v>
      </c>
      <c r="G51" s="106"/>
      <c r="H51" s="105"/>
      <c r="I51" s="107">
        <f t="shared" si="10"/>
        <v>0</v>
      </c>
      <c r="J51" s="108"/>
      <c r="K51" s="109"/>
    </row>
    <row r="52" spans="1:11" s="42" customFormat="1" ht="17.25" customHeight="1" x14ac:dyDescent="0.25">
      <c r="A52" s="110">
        <v>226</v>
      </c>
      <c r="B52" s="33">
        <f t="shared" ref="B52:K52" si="11">SUM(B53:B66)</f>
        <v>366897.60000000003</v>
      </c>
      <c r="C52" s="34">
        <f t="shared" si="11"/>
        <v>38896.120000000003</v>
      </c>
      <c r="D52" s="36">
        <f t="shared" si="11"/>
        <v>0</v>
      </c>
      <c r="E52" s="36">
        <f t="shared" si="11"/>
        <v>0</v>
      </c>
      <c r="F52" s="34">
        <f t="shared" si="11"/>
        <v>405793.72000000003</v>
      </c>
      <c r="G52" s="33">
        <f t="shared" si="11"/>
        <v>0</v>
      </c>
      <c r="H52" s="34">
        <f t="shared" si="11"/>
        <v>5787.6</v>
      </c>
      <c r="I52" s="37">
        <f t="shared" si="11"/>
        <v>400006.12000000005</v>
      </c>
      <c r="J52" s="38">
        <f t="shared" si="11"/>
        <v>0</v>
      </c>
      <c r="K52" s="39">
        <f t="shared" si="11"/>
        <v>0</v>
      </c>
    </row>
    <row r="53" spans="1:11" ht="17.25" customHeight="1" x14ac:dyDescent="0.25">
      <c r="A53" s="63" t="s">
        <v>50</v>
      </c>
      <c r="B53" s="54">
        <v>9536</v>
      </c>
      <c r="C53" s="55"/>
      <c r="D53" s="56"/>
      <c r="E53" s="56"/>
      <c r="F53" s="57">
        <f t="shared" ref="F53:F66" si="12">B53+C53-D53-E53</f>
        <v>9536</v>
      </c>
      <c r="G53" s="58"/>
      <c r="H53" s="57"/>
      <c r="I53" s="59">
        <f t="shared" ref="I53:I66" si="13">B53+C53-G53-H53</f>
        <v>9536</v>
      </c>
      <c r="J53" s="60"/>
      <c r="K53" s="61"/>
    </row>
    <row r="54" spans="1:11" ht="17.25" customHeight="1" x14ac:dyDescent="0.25">
      <c r="A54" s="53" t="s">
        <v>51</v>
      </c>
      <c r="B54" s="54">
        <v>20740.8</v>
      </c>
      <c r="C54" s="55">
        <f>5787.6+20652.12</f>
        <v>26439.72</v>
      </c>
      <c r="D54" s="56"/>
      <c r="E54" s="56"/>
      <c r="F54" s="57">
        <f t="shared" si="12"/>
        <v>47180.520000000004</v>
      </c>
      <c r="G54" s="58"/>
      <c r="H54" s="57">
        <v>5787.6</v>
      </c>
      <c r="I54" s="59">
        <f t="shared" si="13"/>
        <v>41392.920000000006</v>
      </c>
      <c r="J54" s="60"/>
      <c r="K54" s="61"/>
    </row>
    <row r="55" spans="1:11" ht="17.25" hidden="1" customHeight="1" x14ac:dyDescent="0.25">
      <c r="A55" s="53" t="s">
        <v>52</v>
      </c>
      <c r="B55" s="54"/>
      <c r="C55" s="55"/>
      <c r="D55" s="56"/>
      <c r="E55" s="56"/>
      <c r="F55" s="57">
        <f t="shared" si="12"/>
        <v>0</v>
      </c>
      <c r="G55" s="58"/>
      <c r="H55" s="57"/>
      <c r="I55" s="59">
        <f t="shared" si="13"/>
        <v>0</v>
      </c>
      <c r="J55" s="60"/>
      <c r="K55" s="61"/>
    </row>
    <row r="56" spans="1:11" s="42" customFormat="1" ht="17.25" customHeight="1" x14ac:dyDescent="0.25">
      <c r="A56" s="53" t="s">
        <v>77</v>
      </c>
      <c r="B56" s="54">
        <v>3814.4</v>
      </c>
      <c r="C56" s="55">
        <v>4768</v>
      </c>
      <c r="D56" s="56"/>
      <c r="E56" s="56"/>
      <c r="F56" s="57">
        <f t="shared" si="12"/>
        <v>8582.4</v>
      </c>
      <c r="G56" s="58"/>
      <c r="H56" s="57"/>
      <c r="I56" s="59">
        <f t="shared" si="13"/>
        <v>8582.4</v>
      </c>
      <c r="J56" s="60"/>
      <c r="K56" s="61"/>
    </row>
    <row r="57" spans="1:11" s="42" customFormat="1" ht="17.25" customHeight="1" x14ac:dyDescent="0.25">
      <c r="A57" s="53" t="s">
        <v>53</v>
      </c>
      <c r="B57" s="54">
        <v>5364</v>
      </c>
      <c r="C57" s="55">
        <v>4529.6000000000004</v>
      </c>
      <c r="D57" s="64"/>
      <c r="E57" s="56"/>
      <c r="F57" s="57">
        <f t="shared" si="12"/>
        <v>9893.6</v>
      </c>
      <c r="G57" s="58"/>
      <c r="H57" s="57"/>
      <c r="I57" s="59">
        <f t="shared" si="13"/>
        <v>9893.6</v>
      </c>
      <c r="J57" s="60"/>
      <c r="K57" s="61"/>
    </row>
    <row r="58" spans="1:11" ht="17.25" customHeight="1" x14ac:dyDescent="0.25">
      <c r="A58" s="53" t="s">
        <v>54</v>
      </c>
      <c r="B58" s="54">
        <v>324462.40000000002</v>
      </c>
      <c r="C58" s="55"/>
      <c r="D58" s="56"/>
      <c r="E58" s="56"/>
      <c r="F58" s="57">
        <f t="shared" si="12"/>
        <v>324462.40000000002</v>
      </c>
      <c r="G58" s="58"/>
      <c r="H58" s="57"/>
      <c r="I58" s="59">
        <f t="shared" si="13"/>
        <v>324462.40000000002</v>
      </c>
      <c r="J58" s="60"/>
      <c r="K58" s="61"/>
    </row>
    <row r="59" spans="1:11" ht="17.25" hidden="1" customHeight="1" x14ac:dyDescent="0.25">
      <c r="A59" s="53" t="s">
        <v>55</v>
      </c>
      <c r="B59" s="54"/>
      <c r="C59" s="55"/>
      <c r="D59" s="56"/>
      <c r="E59" s="56"/>
      <c r="F59" s="57">
        <f t="shared" si="12"/>
        <v>0</v>
      </c>
      <c r="G59" s="58"/>
      <c r="H59" s="57"/>
      <c r="I59" s="59">
        <f t="shared" si="13"/>
        <v>0</v>
      </c>
      <c r="J59" s="60"/>
      <c r="K59" s="61"/>
    </row>
    <row r="60" spans="1:11" ht="17.25" hidden="1" customHeight="1" x14ac:dyDescent="0.25">
      <c r="A60" s="53" t="s">
        <v>56</v>
      </c>
      <c r="B60" s="54"/>
      <c r="C60" s="55"/>
      <c r="D60" s="111"/>
      <c r="E60" s="56"/>
      <c r="F60" s="57">
        <f t="shared" si="12"/>
        <v>0</v>
      </c>
      <c r="G60" s="58"/>
      <c r="H60" s="57"/>
      <c r="I60" s="59">
        <f t="shared" si="13"/>
        <v>0</v>
      </c>
      <c r="J60" s="60"/>
      <c r="K60" s="61"/>
    </row>
    <row r="61" spans="1:11" ht="17.25" hidden="1" customHeight="1" x14ac:dyDescent="0.25">
      <c r="A61" s="53" t="s">
        <v>57</v>
      </c>
      <c r="B61" s="54"/>
      <c r="C61" s="55"/>
      <c r="D61" s="111"/>
      <c r="E61" s="56"/>
      <c r="F61" s="57">
        <f t="shared" si="12"/>
        <v>0</v>
      </c>
      <c r="G61" s="58"/>
      <c r="H61" s="57"/>
      <c r="I61" s="59">
        <f t="shared" si="13"/>
        <v>0</v>
      </c>
      <c r="J61" s="60"/>
      <c r="K61" s="61"/>
    </row>
    <row r="62" spans="1:11" ht="29.25" customHeight="1" x14ac:dyDescent="0.25">
      <c r="A62" s="53" t="s">
        <v>58</v>
      </c>
      <c r="B62" s="54"/>
      <c r="C62" s="55">
        <v>3158.8</v>
      </c>
      <c r="D62" s="111"/>
      <c r="E62" s="56"/>
      <c r="F62" s="57">
        <f t="shared" si="12"/>
        <v>3158.8</v>
      </c>
      <c r="G62" s="58"/>
      <c r="H62" s="57"/>
      <c r="I62" s="59">
        <f t="shared" si="13"/>
        <v>3158.8</v>
      </c>
      <c r="J62" s="60"/>
      <c r="K62" s="61"/>
    </row>
    <row r="63" spans="1:11" ht="17.25" customHeight="1" x14ac:dyDescent="0.25">
      <c r="A63" s="53" t="s">
        <v>59</v>
      </c>
      <c r="B63" s="54">
        <v>2980</v>
      </c>
      <c r="C63" s="55"/>
      <c r="D63" s="111"/>
      <c r="E63" s="56"/>
      <c r="F63" s="57">
        <f t="shared" si="12"/>
        <v>2980</v>
      </c>
      <c r="G63" s="58"/>
      <c r="H63" s="57"/>
      <c r="I63" s="59">
        <f t="shared" si="13"/>
        <v>2980</v>
      </c>
      <c r="J63" s="60"/>
      <c r="K63" s="61"/>
    </row>
    <row r="64" spans="1:11" ht="17.25" hidden="1" customHeight="1" x14ac:dyDescent="0.25">
      <c r="A64" s="112"/>
      <c r="B64" s="113"/>
      <c r="C64" s="114"/>
      <c r="D64" s="115"/>
      <c r="E64" s="115"/>
      <c r="F64" s="116">
        <f t="shared" si="12"/>
        <v>0</v>
      </c>
      <c r="G64" s="117"/>
      <c r="H64" s="116"/>
      <c r="I64" s="118">
        <f t="shared" si="13"/>
        <v>0</v>
      </c>
      <c r="J64" s="119"/>
      <c r="K64" s="120"/>
    </row>
    <row r="65" spans="1:11" ht="17.25" hidden="1" customHeight="1" x14ac:dyDescent="0.25">
      <c r="A65" s="53"/>
      <c r="B65" s="54"/>
      <c r="C65" s="55"/>
      <c r="D65" s="56"/>
      <c r="E65" s="56"/>
      <c r="F65" s="57">
        <f t="shared" si="12"/>
        <v>0</v>
      </c>
      <c r="G65" s="58"/>
      <c r="H65" s="57"/>
      <c r="I65" s="59">
        <f t="shared" si="13"/>
        <v>0</v>
      </c>
      <c r="J65" s="60"/>
      <c r="K65" s="61"/>
    </row>
    <row r="66" spans="1:11" ht="17.25" hidden="1" customHeight="1" x14ac:dyDescent="0.25">
      <c r="A66" s="43"/>
      <c r="B66" s="44"/>
      <c r="C66" s="45"/>
      <c r="D66" s="162"/>
      <c r="E66" s="46"/>
      <c r="F66" s="47">
        <f t="shared" si="12"/>
        <v>0</v>
      </c>
      <c r="G66" s="48"/>
      <c r="H66" s="47"/>
      <c r="I66" s="49">
        <f t="shared" si="13"/>
        <v>0</v>
      </c>
      <c r="J66" s="50"/>
      <c r="K66" s="51"/>
    </row>
    <row r="67" spans="1:11" s="42" customFormat="1" ht="17.25" customHeight="1" x14ac:dyDescent="0.25">
      <c r="A67" s="62">
        <v>227</v>
      </c>
      <c r="B67" s="18">
        <f t="shared" ref="B67:K67" si="14">B68+B69</f>
        <v>3576</v>
      </c>
      <c r="C67" s="19">
        <f t="shared" si="14"/>
        <v>0</v>
      </c>
      <c r="D67" s="21">
        <f t="shared" si="14"/>
        <v>0</v>
      </c>
      <c r="E67" s="21">
        <f t="shared" si="14"/>
        <v>0</v>
      </c>
      <c r="F67" s="19">
        <f t="shared" si="14"/>
        <v>3576</v>
      </c>
      <c r="G67" s="18">
        <f t="shared" si="14"/>
        <v>0</v>
      </c>
      <c r="H67" s="19">
        <f t="shared" si="14"/>
        <v>0</v>
      </c>
      <c r="I67" s="22">
        <f t="shared" si="14"/>
        <v>3576</v>
      </c>
      <c r="J67" s="23">
        <f t="shared" si="14"/>
        <v>0</v>
      </c>
      <c r="K67" s="24">
        <f t="shared" si="14"/>
        <v>0</v>
      </c>
    </row>
    <row r="68" spans="1:11" ht="17.25" customHeight="1" x14ac:dyDescent="0.25">
      <c r="A68" s="53" t="s">
        <v>60</v>
      </c>
      <c r="B68" s="54">
        <v>3576</v>
      </c>
      <c r="C68" s="55"/>
      <c r="D68" s="56"/>
      <c r="E68" s="56"/>
      <c r="F68" s="57">
        <f>B68+C68-D68-E68</f>
        <v>3576</v>
      </c>
      <c r="G68" s="58"/>
      <c r="H68" s="57"/>
      <c r="I68" s="59">
        <f>B68+C68-G68-H68</f>
        <v>3576</v>
      </c>
      <c r="J68" s="60"/>
      <c r="K68" s="61"/>
    </row>
    <row r="69" spans="1:11" ht="17.25" hidden="1" customHeight="1" x14ac:dyDescent="0.25">
      <c r="A69" s="165" t="s">
        <v>61</v>
      </c>
      <c r="B69" s="166"/>
      <c r="C69" s="167"/>
      <c r="D69" s="168"/>
      <c r="E69" s="169"/>
      <c r="F69" s="147">
        <f>B69+C69-D69-E69</f>
        <v>0</v>
      </c>
      <c r="G69" s="170"/>
      <c r="H69" s="147"/>
      <c r="I69" s="171">
        <f>B69+C69-G69-H69</f>
        <v>0</v>
      </c>
      <c r="J69" s="172"/>
      <c r="K69" s="173"/>
    </row>
    <row r="70" spans="1:11" s="42" customFormat="1" ht="17.25" customHeight="1" x14ac:dyDescent="0.25">
      <c r="A70" s="62">
        <v>228</v>
      </c>
      <c r="B70" s="18">
        <f t="shared" ref="B70:K70" si="15">B71</f>
        <v>0</v>
      </c>
      <c r="C70" s="19">
        <f t="shared" si="15"/>
        <v>0</v>
      </c>
      <c r="D70" s="21">
        <f t="shared" si="15"/>
        <v>0</v>
      </c>
      <c r="E70" s="21">
        <f t="shared" si="15"/>
        <v>0</v>
      </c>
      <c r="F70" s="19">
        <f t="shared" si="15"/>
        <v>0</v>
      </c>
      <c r="G70" s="18">
        <f t="shared" si="15"/>
        <v>0</v>
      </c>
      <c r="H70" s="19">
        <f t="shared" si="15"/>
        <v>0</v>
      </c>
      <c r="I70" s="22">
        <f t="shared" si="15"/>
        <v>0</v>
      </c>
      <c r="J70" s="23">
        <f t="shared" si="15"/>
        <v>0</v>
      </c>
      <c r="K70" s="24">
        <f t="shared" si="15"/>
        <v>0</v>
      </c>
    </row>
    <row r="71" spans="1:11" ht="17.25" hidden="1" customHeight="1" x14ac:dyDescent="0.25">
      <c r="A71" s="43" t="s">
        <v>62</v>
      </c>
      <c r="B71" s="44"/>
      <c r="C71" s="45"/>
      <c r="D71" s="132"/>
      <c r="E71" s="132"/>
      <c r="F71" s="47">
        <f>B71+C71-D71-E71</f>
        <v>0</v>
      </c>
      <c r="G71" s="48"/>
      <c r="H71" s="47"/>
      <c r="I71" s="49">
        <f>B71+C71-G71-H71</f>
        <v>0</v>
      </c>
      <c r="J71" s="50"/>
      <c r="K71" s="51"/>
    </row>
    <row r="72" spans="1:11" s="42" customFormat="1" ht="17.25" customHeight="1" x14ac:dyDescent="0.25">
      <c r="A72" s="133">
        <v>291</v>
      </c>
      <c r="B72" s="33">
        <f t="shared" ref="B72:K72" si="16">SUM(B73:B76)</f>
        <v>0</v>
      </c>
      <c r="C72" s="34">
        <f t="shared" si="16"/>
        <v>0</v>
      </c>
      <c r="D72" s="36">
        <f t="shared" si="16"/>
        <v>0</v>
      </c>
      <c r="E72" s="36">
        <f t="shared" si="16"/>
        <v>0</v>
      </c>
      <c r="F72" s="34">
        <f t="shared" si="16"/>
        <v>0</v>
      </c>
      <c r="G72" s="33">
        <f t="shared" si="16"/>
        <v>0</v>
      </c>
      <c r="H72" s="34">
        <f t="shared" si="16"/>
        <v>0</v>
      </c>
      <c r="I72" s="37">
        <f t="shared" si="16"/>
        <v>0</v>
      </c>
      <c r="J72" s="38">
        <f t="shared" si="16"/>
        <v>0</v>
      </c>
      <c r="K72" s="39">
        <f t="shared" si="16"/>
        <v>0</v>
      </c>
    </row>
    <row r="73" spans="1:11" ht="17.25" hidden="1" customHeight="1" x14ac:dyDescent="0.25">
      <c r="A73" s="53" t="s">
        <v>63</v>
      </c>
      <c r="B73" s="54"/>
      <c r="C73" s="55"/>
      <c r="D73" s="56"/>
      <c r="E73" s="56"/>
      <c r="F73" s="57">
        <f>B73+C73-D73-E73</f>
        <v>0</v>
      </c>
      <c r="G73" s="58"/>
      <c r="H73" s="57"/>
      <c r="I73" s="59">
        <f>B73+C73-G73-H73</f>
        <v>0</v>
      </c>
      <c r="J73" s="60"/>
      <c r="K73" s="61"/>
    </row>
    <row r="74" spans="1:11" ht="17.25" hidden="1" customHeight="1" x14ac:dyDescent="0.25">
      <c r="A74" s="53" t="s">
        <v>64</v>
      </c>
      <c r="B74" s="54"/>
      <c r="C74" s="55"/>
      <c r="D74" s="56"/>
      <c r="E74" s="56"/>
      <c r="F74" s="57">
        <f>B74+C74-D74-E74</f>
        <v>0</v>
      </c>
      <c r="G74" s="58"/>
      <c r="H74" s="57"/>
      <c r="I74" s="59">
        <f>B74+C74-G74-H74</f>
        <v>0</v>
      </c>
      <c r="J74" s="60"/>
      <c r="K74" s="61"/>
    </row>
    <row r="75" spans="1:11" ht="17.25" hidden="1" customHeight="1" x14ac:dyDescent="0.25">
      <c r="A75" s="53" t="s">
        <v>65</v>
      </c>
      <c r="B75" s="54"/>
      <c r="C75" s="55"/>
      <c r="D75" s="56"/>
      <c r="E75" s="56"/>
      <c r="F75" s="57">
        <f>B75+C75-D75-E75</f>
        <v>0</v>
      </c>
      <c r="G75" s="58"/>
      <c r="H75" s="57"/>
      <c r="I75" s="59">
        <f>B75+C75-G75-H75</f>
        <v>0</v>
      </c>
      <c r="J75" s="60"/>
      <c r="K75" s="61"/>
    </row>
    <row r="76" spans="1:11" ht="17.25" hidden="1" customHeight="1" x14ac:dyDescent="0.25">
      <c r="A76" s="43" t="s">
        <v>66</v>
      </c>
      <c r="B76" s="44"/>
      <c r="C76" s="45"/>
      <c r="D76" s="46"/>
      <c r="E76" s="46"/>
      <c r="F76" s="47">
        <f>B76+C76-D76-E76</f>
        <v>0</v>
      </c>
      <c r="G76" s="48"/>
      <c r="H76" s="47"/>
      <c r="I76" s="49">
        <f>B76+C76-G76-H76</f>
        <v>0</v>
      </c>
      <c r="J76" s="50"/>
      <c r="K76" s="51"/>
    </row>
    <row r="77" spans="1:11" ht="17.25" customHeight="1" x14ac:dyDescent="0.25">
      <c r="A77" s="134">
        <v>310</v>
      </c>
      <c r="B77" s="18">
        <f t="shared" ref="B77:K77" si="17">B78</f>
        <v>2086</v>
      </c>
      <c r="C77" s="19">
        <f t="shared" si="17"/>
        <v>0</v>
      </c>
      <c r="D77" s="21">
        <f t="shared" si="17"/>
        <v>0</v>
      </c>
      <c r="E77" s="21">
        <f t="shared" si="17"/>
        <v>0</v>
      </c>
      <c r="F77" s="19">
        <f t="shared" si="17"/>
        <v>2086</v>
      </c>
      <c r="G77" s="18">
        <f t="shared" si="17"/>
        <v>0</v>
      </c>
      <c r="H77" s="19">
        <f t="shared" si="17"/>
        <v>0</v>
      </c>
      <c r="I77" s="22">
        <f t="shared" si="17"/>
        <v>2086</v>
      </c>
      <c r="J77" s="23">
        <f t="shared" si="17"/>
        <v>0</v>
      </c>
      <c r="K77" s="24">
        <f t="shared" si="17"/>
        <v>0</v>
      </c>
    </row>
    <row r="78" spans="1:11" ht="17.25" customHeight="1" x14ac:dyDescent="0.25">
      <c r="A78" s="121" t="s">
        <v>67</v>
      </c>
      <c r="B78" s="122">
        <v>2086</v>
      </c>
      <c r="C78" s="123"/>
      <c r="D78" s="124"/>
      <c r="E78" s="124"/>
      <c r="F78" s="125">
        <f>B78+C78-D78-E78</f>
        <v>2086</v>
      </c>
      <c r="G78" s="126"/>
      <c r="H78" s="125"/>
      <c r="I78" s="127">
        <f>B78+C78-G78-H78</f>
        <v>2086</v>
      </c>
      <c r="J78" s="128"/>
      <c r="K78" s="129"/>
    </row>
    <row r="79" spans="1:11" s="42" customFormat="1" ht="17.25" customHeight="1" x14ac:dyDescent="0.25">
      <c r="A79" s="134">
        <v>346</v>
      </c>
      <c r="B79" s="18">
        <f t="shared" ref="B79:K79" si="18">SUM(B80:B84)</f>
        <v>0</v>
      </c>
      <c r="C79" s="19">
        <f t="shared" si="18"/>
        <v>27296.799999999999</v>
      </c>
      <c r="D79" s="21">
        <f t="shared" si="18"/>
        <v>0</v>
      </c>
      <c r="E79" s="21">
        <f t="shared" si="18"/>
        <v>0</v>
      </c>
      <c r="F79" s="19">
        <f t="shared" si="18"/>
        <v>27296.799999999999</v>
      </c>
      <c r="G79" s="18">
        <f t="shared" si="18"/>
        <v>0</v>
      </c>
      <c r="H79" s="19">
        <f t="shared" si="18"/>
        <v>0</v>
      </c>
      <c r="I79" s="22">
        <f t="shared" si="18"/>
        <v>27296.799999999999</v>
      </c>
      <c r="J79" s="23">
        <f t="shared" si="18"/>
        <v>0</v>
      </c>
      <c r="K79" s="24">
        <f t="shared" si="18"/>
        <v>0</v>
      </c>
    </row>
    <row r="80" spans="1:11" ht="17.25" customHeight="1" x14ac:dyDescent="0.25">
      <c r="A80" s="70" t="s">
        <v>68</v>
      </c>
      <c r="B80" s="54"/>
      <c r="C80" s="55">
        <v>3576</v>
      </c>
      <c r="D80" s="56"/>
      <c r="E80" s="56"/>
      <c r="F80" s="57">
        <f>B80+C80-D80-E80</f>
        <v>3576</v>
      </c>
      <c r="G80" s="58"/>
      <c r="H80" s="57"/>
      <c r="I80" s="59">
        <f>B80+C80-G80-H80</f>
        <v>3576</v>
      </c>
      <c r="J80" s="60"/>
      <c r="K80" s="61"/>
    </row>
    <row r="81" spans="1:11" ht="17.25" customHeight="1" x14ac:dyDescent="0.25">
      <c r="A81" s="135" t="s">
        <v>69</v>
      </c>
      <c r="B81" s="54"/>
      <c r="C81" s="55">
        <v>16390</v>
      </c>
      <c r="D81" s="56"/>
      <c r="E81" s="56"/>
      <c r="F81" s="57">
        <f>B81+C81-D81-E81</f>
        <v>16390</v>
      </c>
      <c r="G81" s="58"/>
      <c r="H81" s="57"/>
      <c r="I81" s="59">
        <f>B81+C81-G81-H81</f>
        <v>16390</v>
      </c>
      <c r="J81" s="60"/>
      <c r="K81" s="61"/>
    </row>
    <row r="82" spans="1:11" ht="17.25" customHeight="1" x14ac:dyDescent="0.25">
      <c r="A82" s="70" t="s">
        <v>70</v>
      </c>
      <c r="B82" s="54"/>
      <c r="C82" s="55">
        <v>1788</v>
      </c>
      <c r="D82" s="56"/>
      <c r="E82" s="56"/>
      <c r="F82" s="57">
        <f>B82+C82-D82-E82</f>
        <v>1788</v>
      </c>
      <c r="G82" s="58"/>
      <c r="H82" s="57"/>
      <c r="I82" s="59">
        <f>B82+C82-G82-H82</f>
        <v>1788</v>
      </c>
      <c r="J82" s="60"/>
      <c r="K82" s="61"/>
    </row>
    <row r="83" spans="1:11" ht="47.25" customHeight="1" x14ac:dyDescent="0.25">
      <c r="A83" s="70" t="s">
        <v>71</v>
      </c>
      <c r="B83" s="54"/>
      <c r="C83" s="55">
        <v>5542.8</v>
      </c>
      <c r="D83" s="56"/>
      <c r="E83" s="56"/>
      <c r="F83" s="57">
        <f>B83+C83-D83-E83</f>
        <v>5542.8</v>
      </c>
      <c r="G83" s="58"/>
      <c r="H83" s="57"/>
      <c r="I83" s="59">
        <f>B83+C83-G83-H83</f>
        <v>5542.8</v>
      </c>
      <c r="J83" s="60"/>
      <c r="K83" s="61"/>
    </row>
    <row r="84" spans="1:11" ht="17.25" hidden="1" customHeight="1" x14ac:dyDescent="0.25">
      <c r="A84" s="136" t="s">
        <v>72</v>
      </c>
      <c r="B84" s="73"/>
      <c r="C84" s="74"/>
      <c r="D84" s="75"/>
      <c r="E84" s="75"/>
      <c r="F84" s="76">
        <f>B84+C84-D84-E84</f>
        <v>0</v>
      </c>
      <c r="G84" s="77"/>
      <c r="H84" s="76"/>
      <c r="I84" s="78">
        <f>B84+C84-G84-H84</f>
        <v>0</v>
      </c>
      <c r="J84" s="79"/>
      <c r="K84" s="80"/>
    </row>
    <row r="85" spans="1:11" s="42" customFormat="1" ht="17.25" customHeight="1" x14ac:dyDescent="0.25">
      <c r="A85" s="137" t="s">
        <v>73</v>
      </c>
      <c r="B85" s="138">
        <f t="shared" ref="B85:K85" si="19">B3+B4+B5+B6+B8+B11+B22+B52+B67+B70+B72+B77+B79</f>
        <v>6329400</v>
      </c>
      <c r="C85" s="139">
        <f t="shared" si="19"/>
        <v>2015796.0899999999</v>
      </c>
      <c r="D85" s="140">
        <f t="shared" si="19"/>
        <v>0</v>
      </c>
      <c r="E85" s="140">
        <f t="shared" si="19"/>
        <v>0</v>
      </c>
      <c r="F85" s="139">
        <f t="shared" si="19"/>
        <v>8345196.0899999999</v>
      </c>
      <c r="G85" s="138">
        <f t="shared" si="19"/>
        <v>0</v>
      </c>
      <c r="H85" s="139">
        <f t="shared" si="19"/>
        <v>60578.19999999999</v>
      </c>
      <c r="I85" s="141">
        <f t="shared" si="19"/>
        <v>8284617.8899999997</v>
      </c>
      <c r="J85" s="142">
        <f t="shared" si="19"/>
        <v>695299.99999999988</v>
      </c>
      <c r="K85" s="143">
        <f t="shared" si="19"/>
        <v>116700</v>
      </c>
    </row>
    <row r="87" spans="1:11" x14ac:dyDescent="0.25">
      <c r="B87" s="144">
        <v>6329400</v>
      </c>
      <c r="C87" s="145">
        <v>2015796.09</v>
      </c>
      <c r="I87" s="146"/>
    </row>
    <row r="88" spans="1:11" x14ac:dyDescent="0.25">
      <c r="B88" s="149"/>
    </row>
    <row r="90" spans="1:11" x14ac:dyDescent="0.25">
      <c r="A90" s="148"/>
      <c r="B90" s="147"/>
    </row>
    <row r="91" spans="1:11" x14ac:dyDescent="0.25">
      <c r="A91" s="148"/>
      <c r="B91" s="147"/>
    </row>
    <row r="92" spans="1:11" x14ac:dyDescent="0.25">
      <c r="A92" s="148"/>
      <c r="B92" s="147"/>
    </row>
    <row r="93" spans="1:11" x14ac:dyDescent="0.25">
      <c r="A93" s="148"/>
      <c r="B93" s="147"/>
    </row>
    <row r="94" spans="1:11" x14ac:dyDescent="0.25">
      <c r="A94" s="148"/>
      <c r="B94" s="147"/>
    </row>
    <row r="95" spans="1:11" x14ac:dyDescent="0.25">
      <c r="A95" s="148"/>
      <c r="B95" s="147"/>
    </row>
    <row r="96" spans="1:11" x14ac:dyDescent="0.25">
      <c r="A96" s="148"/>
      <c r="B96" s="147"/>
    </row>
    <row r="97" spans="1:2" x14ac:dyDescent="0.25">
      <c r="A97" s="2"/>
      <c r="B97" s="147"/>
    </row>
    <row r="98" spans="1:2" x14ac:dyDescent="0.25">
      <c r="A98" s="2"/>
      <c r="B98" s="147"/>
    </row>
    <row r="100" spans="1:2" x14ac:dyDescent="0.25">
      <c r="B100" s="147"/>
    </row>
  </sheetData>
  <pageMargins left="0.23611111111111099" right="0.23611111111111099" top="0.74791666666666701" bottom="0.74791666666666701" header="0.511811023622047" footer="0.511811023622047"/>
  <pageSetup paperSize="9" scale="7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Z98"/>
  <sheetViews>
    <sheetView zoomScale="75" zoomScaleNormal="75" workbookViewId="0">
      <pane xSplit="1" ySplit="2" topLeftCell="B73" activePane="bottomRight" state="frozen"/>
      <selection activeCell="A84" sqref="A84:XFD84"/>
      <selection pane="topRight" activeCell="A84" sqref="A84:XFD84"/>
      <selection pane="bottomLeft" activeCell="A84" sqref="A84:XFD84"/>
      <selection pane="bottomRight" activeCell="C5" sqref="C5"/>
    </sheetView>
  </sheetViews>
  <sheetFormatPr defaultColWidth="11.33203125" defaultRowHeight="15.75" x14ac:dyDescent="0.25"/>
  <cols>
    <col min="1" max="1" width="72.6640625" style="1" customWidth="1"/>
    <col min="2" max="2" width="21.83203125" style="2" customWidth="1"/>
    <col min="3" max="3" width="20.33203125" style="2" customWidth="1"/>
    <col min="4" max="4" width="20.6640625" style="2" customWidth="1"/>
    <col min="5" max="5" width="19.6640625" style="2" customWidth="1"/>
    <col min="6" max="6" width="21.33203125" style="2" customWidth="1"/>
    <col min="7" max="7" width="16.83203125" style="2" customWidth="1"/>
    <col min="8" max="8" width="18.5" style="2" customWidth="1"/>
    <col min="9" max="9" width="21.5" style="3" customWidth="1"/>
    <col min="10" max="10" width="21" style="2" customWidth="1"/>
    <col min="11" max="11" width="20.1640625" style="2" customWidth="1"/>
    <col min="12" max="1014" width="11.33203125" style="1"/>
    <col min="1015" max="16384" width="11.33203125" style="4"/>
  </cols>
  <sheetData>
    <row r="1" spans="1:11" ht="22.5" x14ac:dyDescent="0.3">
      <c r="A1" s="5" t="s">
        <v>75</v>
      </c>
      <c r="B1" s="150">
        <v>0.40400000000000003</v>
      </c>
      <c r="C1" s="7"/>
      <c r="D1" s="7"/>
      <c r="E1" s="7"/>
      <c r="F1" s="7"/>
      <c r="G1" s="7"/>
      <c r="H1" s="7"/>
      <c r="I1" s="1"/>
      <c r="J1" s="150"/>
      <c r="K1" s="6"/>
    </row>
    <row r="2" spans="1:11" ht="70.5" customHeight="1" x14ac:dyDescent="0.25">
      <c r="A2" s="8"/>
      <c r="B2" s="9" t="s">
        <v>0</v>
      </c>
      <c r="C2" s="10" t="s">
        <v>1</v>
      </c>
      <c r="D2" s="11" t="s">
        <v>2</v>
      </c>
      <c r="E2" s="11" t="s">
        <v>3</v>
      </c>
      <c r="F2" s="12" t="s">
        <v>4</v>
      </c>
      <c r="G2" s="13" t="s">
        <v>5</v>
      </c>
      <c r="H2" s="12" t="s">
        <v>6</v>
      </c>
      <c r="I2" s="14" t="s">
        <v>7</v>
      </c>
      <c r="J2" s="15" t="s">
        <v>8</v>
      </c>
      <c r="K2" s="16" t="s">
        <v>9</v>
      </c>
    </row>
    <row r="3" spans="1:11" ht="17.25" customHeight="1" x14ac:dyDescent="0.25">
      <c r="A3" s="17">
        <v>211</v>
      </c>
      <c r="B3" s="18">
        <v>2940958.4</v>
      </c>
      <c r="C3" s="19">
        <f>438790.33-4331.25-1000-13999.08-3232-3070.4-2141.2-18503.2-2424</f>
        <v>390089.19999999995</v>
      </c>
      <c r="D3" s="20"/>
      <c r="E3" s="21"/>
      <c r="F3" s="19">
        <f>B3+C3-D3-E3</f>
        <v>3331047.5999999996</v>
      </c>
      <c r="G3" s="18"/>
      <c r="H3" s="19"/>
      <c r="I3" s="22">
        <f>B3+C3-G3-H3</f>
        <v>3331047.5999999996</v>
      </c>
      <c r="J3" s="23">
        <v>3036049.6</v>
      </c>
      <c r="K3" s="24">
        <v>2953444.2</v>
      </c>
    </row>
    <row r="4" spans="1:11" ht="17.25" hidden="1" customHeight="1" x14ac:dyDescent="0.25">
      <c r="A4" s="25">
        <v>212</v>
      </c>
      <c r="B4" s="26"/>
      <c r="C4" s="27"/>
      <c r="D4" s="28"/>
      <c r="E4" s="29"/>
      <c r="F4" s="27">
        <f>B4+C4-D4-E4</f>
        <v>0</v>
      </c>
      <c r="G4" s="26"/>
      <c r="H4" s="27"/>
      <c r="I4" s="30">
        <f>B4+C4-G4-H4</f>
        <v>0</v>
      </c>
      <c r="J4" s="31"/>
      <c r="K4" s="32"/>
    </row>
    <row r="5" spans="1:11" ht="17.25" customHeight="1" x14ac:dyDescent="0.25">
      <c r="A5" s="25">
        <v>213</v>
      </c>
      <c r="B5" s="33">
        <v>889365.6</v>
      </c>
      <c r="C5" s="34"/>
      <c r="D5" s="35"/>
      <c r="E5" s="36"/>
      <c r="F5" s="34">
        <f>B5+C5-D5-E5</f>
        <v>889365.6</v>
      </c>
      <c r="G5" s="33"/>
      <c r="H5" s="34"/>
      <c r="I5" s="37">
        <f>B5+C5-G5-H5</f>
        <v>889365.6</v>
      </c>
      <c r="J5" s="38">
        <v>916810.7</v>
      </c>
      <c r="K5" s="39">
        <v>891949.1</v>
      </c>
    </row>
    <row r="6" spans="1:11" s="42" customFormat="1" ht="17.25" customHeight="1" x14ac:dyDescent="0.25">
      <c r="A6" s="40">
        <v>266</v>
      </c>
      <c r="B6" s="26">
        <f t="shared" ref="B6:K6" si="0">B7</f>
        <v>4040</v>
      </c>
      <c r="C6" s="27">
        <f t="shared" si="0"/>
        <v>0</v>
      </c>
      <c r="D6" s="41">
        <f t="shared" si="0"/>
        <v>0</v>
      </c>
      <c r="E6" s="29">
        <f t="shared" si="0"/>
        <v>0</v>
      </c>
      <c r="F6" s="27">
        <f t="shared" si="0"/>
        <v>4040</v>
      </c>
      <c r="G6" s="26">
        <f t="shared" si="0"/>
        <v>0</v>
      </c>
      <c r="H6" s="27">
        <f t="shared" si="0"/>
        <v>0</v>
      </c>
      <c r="I6" s="30">
        <f t="shared" si="0"/>
        <v>4040</v>
      </c>
      <c r="J6" s="31">
        <f t="shared" si="0"/>
        <v>0</v>
      </c>
      <c r="K6" s="32">
        <f t="shared" si="0"/>
        <v>0</v>
      </c>
    </row>
    <row r="7" spans="1:11" ht="17.25" customHeight="1" x14ac:dyDescent="0.25">
      <c r="A7" s="43" t="s">
        <v>10</v>
      </c>
      <c r="B7" s="44">
        <v>4040</v>
      </c>
      <c r="C7" s="45"/>
      <c r="D7" s="46"/>
      <c r="E7" s="46"/>
      <c r="F7" s="47">
        <f>B7+C7-D7-E7</f>
        <v>4040</v>
      </c>
      <c r="G7" s="48"/>
      <c r="H7" s="47"/>
      <c r="I7" s="49">
        <f>B7+C7-G7-H7</f>
        <v>4040</v>
      </c>
      <c r="J7" s="50">
        <v>0</v>
      </c>
      <c r="K7" s="51">
        <v>0</v>
      </c>
    </row>
    <row r="8" spans="1:11" s="42" customFormat="1" ht="17.25" customHeight="1" x14ac:dyDescent="0.25">
      <c r="A8" s="52">
        <v>221</v>
      </c>
      <c r="B8" s="33">
        <f t="shared" ref="B8:K8" si="1">B9+B10</f>
        <v>10382.799999999999</v>
      </c>
      <c r="C8" s="34">
        <f t="shared" si="1"/>
        <v>0</v>
      </c>
      <c r="D8" s="36">
        <f t="shared" si="1"/>
        <v>0</v>
      </c>
      <c r="E8" s="36">
        <f t="shared" si="1"/>
        <v>0</v>
      </c>
      <c r="F8" s="34">
        <f t="shared" si="1"/>
        <v>10382.799999999999</v>
      </c>
      <c r="G8" s="33">
        <f t="shared" si="1"/>
        <v>0</v>
      </c>
      <c r="H8" s="34">
        <f t="shared" si="1"/>
        <v>0</v>
      </c>
      <c r="I8" s="37">
        <f t="shared" si="1"/>
        <v>10382.799999999999</v>
      </c>
      <c r="J8" s="38">
        <f t="shared" si="1"/>
        <v>21646.799999999999</v>
      </c>
      <c r="K8" s="39">
        <f t="shared" si="1"/>
        <v>24519.599999999999</v>
      </c>
    </row>
    <row r="9" spans="1:11" s="42" customFormat="1" ht="17.25" customHeight="1" x14ac:dyDescent="0.25">
      <c r="A9" s="53" t="s">
        <v>11</v>
      </c>
      <c r="B9" s="54">
        <v>3110.8</v>
      </c>
      <c r="C9" s="55"/>
      <c r="D9" s="56"/>
      <c r="E9" s="56"/>
      <c r="F9" s="57">
        <f>B9+C9-D9-E9</f>
        <v>3110.8</v>
      </c>
      <c r="G9" s="58"/>
      <c r="H9" s="57"/>
      <c r="I9" s="59">
        <f>B9+C9-G9-H9</f>
        <v>3110.8</v>
      </c>
      <c r="J9" s="60">
        <v>6184.8</v>
      </c>
      <c r="K9" s="61">
        <v>7005.6</v>
      </c>
    </row>
    <row r="10" spans="1:11" s="42" customFormat="1" ht="17.25" customHeight="1" x14ac:dyDescent="0.25">
      <c r="A10" s="53" t="s">
        <v>12</v>
      </c>
      <c r="B10" s="54">
        <v>7272</v>
      </c>
      <c r="C10" s="55"/>
      <c r="D10" s="56"/>
      <c r="E10" s="56"/>
      <c r="F10" s="57">
        <f>B10+C10-D10-E10</f>
        <v>7272</v>
      </c>
      <c r="G10" s="58"/>
      <c r="H10" s="57"/>
      <c r="I10" s="59">
        <f>B10+C10-G10-H10</f>
        <v>7272</v>
      </c>
      <c r="J10" s="60">
        <v>15462</v>
      </c>
      <c r="K10" s="61">
        <v>17514</v>
      </c>
    </row>
    <row r="11" spans="1:11" s="42" customFormat="1" ht="17.25" customHeight="1" x14ac:dyDescent="0.25">
      <c r="A11" s="62">
        <v>223</v>
      </c>
      <c r="B11" s="18">
        <f t="shared" ref="B11:K11" si="2">SUM(B12:B21)</f>
        <v>83751.999999999985</v>
      </c>
      <c r="C11" s="19">
        <f t="shared" si="2"/>
        <v>0</v>
      </c>
      <c r="D11" s="21">
        <f t="shared" si="2"/>
        <v>0</v>
      </c>
      <c r="E11" s="21">
        <f t="shared" si="2"/>
        <v>0</v>
      </c>
      <c r="F11" s="19">
        <f t="shared" si="2"/>
        <v>83751.999999999985</v>
      </c>
      <c r="G11" s="18">
        <f t="shared" si="2"/>
        <v>0</v>
      </c>
      <c r="H11" s="19">
        <f t="shared" si="2"/>
        <v>1030.0899999999999</v>
      </c>
      <c r="I11" s="22">
        <f t="shared" si="2"/>
        <v>82721.909999999989</v>
      </c>
      <c r="J11" s="23">
        <f t="shared" si="2"/>
        <v>244292.9</v>
      </c>
      <c r="K11" s="24">
        <f t="shared" si="2"/>
        <v>289487.09999999998</v>
      </c>
    </row>
    <row r="12" spans="1:11" ht="17.25" customHeight="1" x14ac:dyDescent="0.25">
      <c r="A12" s="63" t="s">
        <v>13</v>
      </c>
      <c r="B12" s="54">
        <v>13170.4</v>
      </c>
      <c r="C12" s="55"/>
      <c r="D12" s="64"/>
      <c r="E12" s="56"/>
      <c r="F12" s="57">
        <f t="shared" ref="F12:F21" si="3">B12+C12-D12-E12</f>
        <v>13170.4</v>
      </c>
      <c r="G12" s="58"/>
      <c r="H12" s="57">
        <v>1030.0899999999999</v>
      </c>
      <c r="I12" s="59">
        <f t="shared" ref="I12:I21" si="4">B12+C12-G12-H12</f>
        <v>12140.31</v>
      </c>
      <c r="J12" s="60">
        <v>29120.1</v>
      </c>
      <c r="K12" s="61">
        <v>34346.9</v>
      </c>
    </row>
    <row r="13" spans="1:11" ht="17.25" customHeight="1" x14ac:dyDescent="0.25">
      <c r="A13" s="63" t="s">
        <v>14</v>
      </c>
      <c r="B13" s="54">
        <v>57492</v>
      </c>
      <c r="C13" s="55"/>
      <c r="D13" s="64"/>
      <c r="E13" s="56"/>
      <c r="F13" s="57">
        <f t="shared" si="3"/>
        <v>57492</v>
      </c>
      <c r="G13" s="58"/>
      <c r="H13" s="57"/>
      <c r="I13" s="59">
        <f t="shared" si="4"/>
        <v>57492</v>
      </c>
      <c r="J13" s="60">
        <v>186138.6</v>
      </c>
      <c r="K13" s="61">
        <v>220890.6</v>
      </c>
    </row>
    <row r="14" spans="1:11" ht="17.25" hidden="1" customHeight="1" x14ac:dyDescent="0.25">
      <c r="A14" s="63" t="s">
        <v>15</v>
      </c>
      <c r="B14" s="54"/>
      <c r="C14" s="55"/>
      <c r="D14" s="64"/>
      <c r="E14" s="56"/>
      <c r="F14" s="57">
        <f t="shared" si="3"/>
        <v>0</v>
      </c>
      <c r="G14" s="58"/>
      <c r="H14" s="57"/>
      <c r="I14" s="59">
        <f t="shared" si="4"/>
        <v>0</v>
      </c>
      <c r="J14" s="60"/>
      <c r="K14" s="61"/>
    </row>
    <row r="15" spans="1:11" ht="17.25" hidden="1" customHeight="1" x14ac:dyDescent="0.25">
      <c r="A15" s="63" t="s">
        <v>16</v>
      </c>
      <c r="B15" s="54"/>
      <c r="C15" s="55"/>
      <c r="D15" s="64"/>
      <c r="E15" s="56"/>
      <c r="F15" s="57">
        <f t="shared" si="3"/>
        <v>0</v>
      </c>
      <c r="G15" s="58"/>
      <c r="H15" s="57"/>
      <c r="I15" s="59">
        <f t="shared" si="4"/>
        <v>0</v>
      </c>
      <c r="J15" s="60"/>
      <c r="K15" s="61"/>
    </row>
    <row r="16" spans="1:11" ht="17.25" hidden="1" customHeight="1" x14ac:dyDescent="0.25">
      <c r="A16" s="63" t="s">
        <v>17</v>
      </c>
      <c r="B16" s="54"/>
      <c r="C16" s="55"/>
      <c r="D16" s="64"/>
      <c r="E16" s="56"/>
      <c r="F16" s="57">
        <f t="shared" si="3"/>
        <v>0</v>
      </c>
      <c r="G16" s="58"/>
      <c r="H16" s="57"/>
      <c r="I16" s="59">
        <f t="shared" si="4"/>
        <v>0</v>
      </c>
      <c r="J16" s="60"/>
      <c r="K16" s="61"/>
    </row>
    <row r="17" spans="1:11" ht="17.25" customHeight="1" x14ac:dyDescent="0.25">
      <c r="A17" s="63" t="s">
        <v>18</v>
      </c>
      <c r="B17" s="54">
        <v>1535.2</v>
      </c>
      <c r="C17" s="55"/>
      <c r="D17" s="65"/>
      <c r="E17" s="56"/>
      <c r="F17" s="57">
        <f t="shared" si="3"/>
        <v>1535.2</v>
      </c>
      <c r="G17" s="58"/>
      <c r="H17" s="57"/>
      <c r="I17" s="59">
        <f t="shared" si="4"/>
        <v>1535.2</v>
      </c>
      <c r="J17" s="60">
        <v>3436</v>
      </c>
      <c r="K17" s="61">
        <v>4086.6</v>
      </c>
    </row>
    <row r="18" spans="1:11" ht="17.25" customHeight="1" x14ac:dyDescent="0.25">
      <c r="A18" s="63" t="s">
        <v>19</v>
      </c>
      <c r="B18" s="54">
        <v>1616</v>
      </c>
      <c r="C18" s="55"/>
      <c r="D18" s="65"/>
      <c r="E18" s="56"/>
      <c r="F18" s="57">
        <f t="shared" si="3"/>
        <v>1616</v>
      </c>
      <c r="G18" s="58"/>
      <c r="H18" s="57"/>
      <c r="I18" s="59">
        <f t="shared" si="4"/>
        <v>1616</v>
      </c>
      <c r="J18" s="60">
        <v>3607.8</v>
      </c>
      <c r="K18" s="61">
        <v>4281.2</v>
      </c>
    </row>
    <row r="19" spans="1:11" ht="17.25" customHeight="1" x14ac:dyDescent="0.25">
      <c r="A19" s="63" t="s">
        <v>20</v>
      </c>
      <c r="B19" s="54">
        <v>808</v>
      </c>
      <c r="C19" s="55"/>
      <c r="D19" s="65"/>
      <c r="E19" s="56"/>
      <c r="F19" s="57">
        <f t="shared" si="3"/>
        <v>808</v>
      </c>
      <c r="G19" s="58"/>
      <c r="H19" s="57"/>
      <c r="I19" s="59">
        <f t="shared" si="4"/>
        <v>808</v>
      </c>
      <c r="J19" s="60">
        <v>1803.9</v>
      </c>
      <c r="K19" s="61">
        <v>2140.6</v>
      </c>
    </row>
    <row r="20" spans="1:11" ht="17.25" hidden="1" customHeight="1" x14ac:dyDescent="0.25">
      <c r="A20" s="63" t="s">
        <v>21</v>
      </c>
      <c r="B20" s="54"/>
      <c r="C20" s="55"/>
      <c r="D20" s="64"/>
      <c r="E20" s="56"/>
      <c r="F20" s="57">
        <f t="shared" si="3"/>
        <v>0</v>
      </c>
      <c r="G20" s="58"/>
      <c r="H20" s="57"/>
      <c r="I20" s="59">
        <f t="shared" si="4"/>
        <v>0</v>
      </c>
      <c r="J20" s="60"/>
      <c r="K20" s="61"/>
    </row>
    <row r="21" spans="1:11" ht="17.25" customHeight="1" x14ac:dyDescent="0.25">
      <c r="A21" s="66" t="s">
        <v>22</v>
      </c>
      <c r="B21" s="44">
        <v>9130.4</v>
      </c>
      <c r="C21" s="45"/>
      <c r="D21" s="67"/>
      <c r="E21" s="46"/>
      <c r="F21" s="47">
        <f t="shared" si="3"/>
        <v>9130.4</v>
      </c>
      <c r="G21" s="48"/>
      <c r="H21" s="47"/>
      <c r="I21" s="49">
        <f t="shared" si="4"/>
        <v>9130.4</v>
      </c>
      <c r="J21" s="60">
        <v>20186.5</v>
      </c>
      <c r="K21" s="61">
        <v>23741.200000000001</v>
      </c>
    </row>
    <row r="22" spans="1:11" s="42" customFormat="1" ht="17.25" customHeight="1" x14ac:dyDescent="0.25">
      <c r="A22" s="17">
        <v>225</v>
      </c>
      <c r="B22" s="18">
        <f t="shared" ref="B22:K22" si="5">SUM(B23:B45)</f>
        <v>61084.799999999996</v>
      </c>
      <c r="C22" s="19">
        <f t="shared" si="5"/>
        <v>5331.25</v>
      </c>
      <c r="D22" s="21">
        <f t="shared" si="5"/>
        <v>0</v>
      </c>
      <c r="E22" s="21">
        <f t="shared" si="5"/>
        <v>0</v>
      </c>
      <c r="F22" s="19">
        <f t="shared" si="5"/>
        <v>66416.049999999988</v>
      </c>
      <c r="G22" s="18">
        <f t="shared" si="5"/>
        <v>0</v>
      </c>
      <c r="H22" s="19">
        <f t="shared" si="5"/>
        <v>0</v>
      </c>
      <c r="I22" s="22">
        <f t="shared" si="5"/>
        <v>66416.049999999988</v>
      </c>
      <c r="J22" s="23">
        <f t="shared" si="5"/>
        <v>0</v>
      </c>
      <c r="K22" s="24">
        <f t="shared" si="5"/>
        <v>0</v>
      </c>
    </row>
    <row r="23" spans="1:11" s="42" customFormat="1" ht="17.25" customHeight="1" x14ac:dyDescent="0.25">
      <c r="A23" s="63" t="s">
        <v>23</v>
      </c>
      <c r="B23" s="54">
        <v>56519.6</v>
      </c>
      <c r="C23" s="55"/>
      <c r="D23" s="56"/>
      <c r="E23" s="56"/>
      <c r="F23" s="57">
        <f t="shared" ref="F23:F44" si="6">B23+C23-D23-E23</f>
        <v>56519.6</v>
      </c>
      <c r="G23" s="58"/>
      <c r="H23" s="57"/>
      <c r="I23" s="59">
        <f t="shared" ref="I23:I44" si="7">B23+C23-G23-H23</f>
        <v>56519.6</v>
      </c>
      <c r="J23" s="60"/>
      <c r="K23" s="61"/>
    </row>
    <row r="24" spans="1:11" s="42" customFormat="1" ht="17.25" customHeight="1" x14ac:dyDescent="0.25">
      <c r="A24" s="53" t="s">
        <v>24</v>
      </c>
      <c r="B24" s="54"/>
      <c r="C24" s="55"/>
      <c r="D24" s="56"/>
      <c r="E24" s="56"/>
      <c r="F24" s="57">
        <f t="shared" si="6"/>
        <v>0</v>
      </c>
      <c r="G24" s="58"/>
      <c r="H24" s="57"/>
      <c r="I24" s="59">
        <f t="shared" si="7"/>
        <v>0</v>
      </c>
      <c r="J24" s="60"/>
      <c r="K24" s="61"/>
    </row>
    <row r="25" spans="1:11" s="42" customFormat="1" ht="17.25" hidden="1" customHeight="1" x14ac:dyDescent="0.25">
      <c r="A25" s="53" t="s">
        <v>25</v>
      </c>
      <c r="B25" s="54"/>
      <c r="C25" s="55"/>
      <c r="D25" s="56"/>
      <c r="E25" s="56"/>
      <c r="F25" s="57">
        <f t="shared" si="6"/>
        <v>0</v>
      </c>
      <c r="G25" s="58"/>
      <c r="H25" s="57"/>
      <c r="I25" s="59">
        <f t="shared" si="7"/>
        <v>0</v>
      </c>
      <c r="J25" s="60"/>
      <c r="K25" s="61"/>
    </row>
    <row r="26" spans="1:11" s="42" customFormat="1" ht="17.25" hidden="1" customHeight="1" x14ac:dyDescent="0.25">
      <c r="A26" s="53" t="s">
        <v>26</v>
      </c>
      <c r="B26" s="54"/>
      <c r="C26" s="55"/>
      <c r="D26" s="56"/>
      <c r="E26" s="56"/>
      <c r="F26" s="57">
        <f t="shared" si="6"/>
        <v>0</v>
      </c>
      <c r="G26" s="58"/>
      <c r="H26" s="57"/>
      <c r="I26" s="59">
        <f t="shared" si="7"/>
        <v>0</v>
      </c>
      <c r="J26" s="60"/>
      <c r="K26" s="61"/>
    </row>
    <row r="27" spans="1:11" s="42" customFormat="1" ht="17.25" customHeight="1" x14ac:dyDescent="0.25">
      <c r="A27" s="53" t="s">
        <v>27</v>
      </c>
      <c r="B27" s="54">
        <v>1051.46</v>
      </c>
      <c r="C27" s="55"/>
      <c r="D27" s="56"/>
      <c r="E27" s="56"/>
      <c r="F27" s="57">
        <f t="shared" si="6"/>
        <v>1051.46</v>
      </c>
      <c r="G27" s="58"/>
      <c r="H27" s="57"/>
      <c r="I27" s="59">
        <f t="shared" si="7"/>
        <v>1051.46</v>
      </c>
      <c r="J27" s="60"/>
      <c r="K27" s="61"/>
    </row>
    <row r="28" spans="1:11" s="42" customFormat="1" ht="17.25" customHeight="1" x14ac:dyDescent="0.25">
      <c r="A28" s="53" t="s">
        <v>28</v>
      </c>
      <c r="B28" s="54">
        <v>419.99</v>
      </c>
      <c r="C28" s="55"/>
      <c r="D28" s="56"/>
      <c r="E28" s="56"/>
      <c r="F28" s="57">
        <f t="shared" si="6"/>
        <v>419.99</v>
      </c>
      <c r="G28" s="58"/>
      <c r="H28" s="57"/>
      <c r="I28" s="59">
        <f t="shared" si="7"/>
        <v>419.99</v>
      </c>
      <c r="J28" s="60"/>
      <c r="K28" s="61"/>
    </row>
    <row r="29" spans="1:11" ht="17.25" customHeight="1" x14ac:dyDescent="0.25">
      <c r="A29" s="53" t="s">
        <v>29</v>
      </c>
      <c r="B29" s="54">
        <v>3093.75</v>
      </c>
      <c r="C29" s="55">
        <v>4331.25</v>
      </c>
      <c r="D29" s="56"/>
      <c r="E29" s="56"/>
      <c r="F29" s="57">
        <f t="shared" si="6"/>
        <v>7425</v>
      </c>
      <c r="G29" s="58"/>
      <c r="H29" s="57"/>
      <c r="I29" s="59">
        <f t="shared" si="7"/>
        <v>7425</v>
      </c>
      <c r="J29" s="60"/>
      <c r="K29" s="61"/>
    </row>
    <row r="30" spans="1:11" ht="17.25" hidden="1" customHeight="1" x14ac:dyDescent="0.25">
      <c r="A30" s="69" t="s">
        <v>30</v>
      </c>
      <c r="B30" s="54"/>
      <c r="C30" s="55"/>
      <c r="D30" s="56"/>
      <c r="E30" s="56"/>
      <c r="F30" s="57">
        <f t="shared" si="6"/>
        <v>0</v>
      </c>
      <c r="G30" s="58"/>
      <c r="H30" s="57"/>
      <c r="I30" s="59">
        <f t="shared" si="7"/>
        <v>0</v>
      </c>
      <c r="J30" s="60"/>
      <c r="K30" s="61"/>
    </row>
    <row r="31" spans="1:11" ht="17.25" hidden="1" customHeight="1" x14ac:dyDescent="0.25">
      <c r="A31" s="53" t="s">
        <v>31</v>
      </c>
      <c r="B31" s="54"/>
      <c r="C31" s="55"/>
      <c r="D31" s="68"/>
      <c r="E31" s="68"/>
      <c r="F31" s="57">
        <f t="shared" si="6"/>
        <v>0</v>
      </c>
      <c r="G31" s="58"/>
      <c r="H31" s="57"/>
      <c r="I31" s="59">
        <f t="shared" si="7"/>
        <v>0</v>
      </c>
      <c r="J31" s="60"/>
      <c r="K31" s="61"/>
    </row>
    <row r="32" spans="1:11" ht="17.25" hidden="1" customHeight="1" x14ac:dyDescent="0.25">
      <c r="A32" s="53" t="s">
        <v>32</v>
      </c>
      <c r="B32" s="54"/>
      <c r="C32" s="55"/>
      <c r="D32" s="56"/>
      <c r="E32" s="56"/>
      <c r="F32" s="57">
        <f t="shared" si="6"/>
        <v>0</v>
      </c>
      <c r="G32" s="58"/>
      <c r="H32" s="57"/>
      <c r="I32" s="59">
        <f t="shared" si="7"/>
        <v>0</v>
      </c>
      <c r="J32" s="60"/>
      <c r="K32" s="61"/>
    </row>
    <row r="33" spans="1:11" ht="31.5" hidden="1" x14ac:dyDescent="0.25">
      <c r="A33" s="53" t="s">
        <v>33</v>
      </c>
      <c r="B33" s="54"/>
      <c r="C33" s="55"/>
      <c r="D33" s="56"/>
      <c r="E33" s="56"/>
      <c r="F33" s="57">
        <f t="shared" si="6"/>
        <v>0</v>
      </c>
      <c r="G33" s="58"/>
      <c r="H33" s="57"/>
      <c r="I33" s="59">
        <f t="shared" si="7"/>
        <v>0</v>
      </c>
      <c r="J33" s="60"/>
      <c r="K33" s="61"/>
    </row>
    <row r="34" spans="1:11" ht="17.25" hidden="1" customHeight="1" x14ac:dyDescent="0.25">
      <c r="A34" s="53" t="s">
        <v>34</v>
      </c>
      <c r="B34" s="54"/>
      <c r="C34" s="55"/>
      <c r="D34" s="56"/>
      <c r="E34" s="56"/>
      <c r="F34" s="57">
        <f t="shared" si="6"/>
        <v>0</v>
      </c>
      <c r="G34" s="58"/>
      <c r="H34" s="57"/>
      <c r="I34" s="59">
        <f t="shared" si="7"/>
        <v>0</v>
      </c>
      <c r="J34" s="60"/>
      <c r="K34" s="61"/>
    </row>
    <row r="35" spans="1:11" ht="17.25" customHeight="1" x14ac:dyDescent="0.25">
      <c r="A35" s="70" t="s">
        <v>35</v>
      </c>
      <c r="B35" s="54"/>
      <c r="C35" s="55"/>
      <c r="D35" s="68"/>
      <c r="E35" s="68"/>
      <c r="F35" s="57">
        <f t="shared" si="6"/>
        <v>0</v>
      </c>
      <c r="G35" s="58"/>
      <c r="H35" s="57"/>
      <c r="I35" s="59">
        <f t="shared" si="7"/>
        <v>0</v>
      </c>
      <c r="J35" s="60"/>
      <c r="K35" s="61"/>
    </row>
    <row r="36" spans="1:11" ht="17.25" hidden="1" customHeight="1" x14ac:dyDescent="0.25">
      <c r="A36" s="53" t="s">
        <v>36</v>
      </c>
      <c r="B36" s="54"/>
      <c r="C36" s="55"/>
      <c r="D36" s="68"/>
      <c r="E36" s="68"/>
      <c r="F36" s="57">
        <f t="shared" si="6"/>
        <v>0</v>
      </c>
      <c r="G36" s="58"/>
      <c r="H36" s="57"/>
      <c r="I36" s="59">
        <f t="shared" si="7"/>
        <v>0</v>
      </c>
      <c r="J36" s="60"/>
      <c r="K36" s="61"/>
    </row>
    <row r="37" spans="1:11" ht="17.25" hidden="1" customHeight="1" x14ac:dyDescent="0.25">
      <c r="A37" s="53" t="s">
        <v>37</v>
      </c>
      <c r="B37" s="54"/>
      <c r="C37" s="55"/>
      <c r="D37" s="56"/>
      <c r="E37" s="56"/>
      <c r="F37" s="57">
        <f t="shared" si="6"/>
        <v>0</v>
      </c>
      <c r="G37" s="58"/>
      <c r="H37" s="57"/>
      <c r="I37" s="59">
        <f t="shared" si="7"/>
        <v>0</v>
      </c>
      <c r="J37" s="60"/>
      <c r="K37" s="61"/>
    </row>
    <row r="38" spans="1:11" ht="17.25" hidden="1" customHeight="1" x14ac:dyDescent="0.25">
      <c r="A38" s="53" t="s">
        <v>38</v>
      </c>
      <c r="B38" s="54"/>
      <c r="C38" s="55"/>
      <c r="D38" s="56"/>
      <c r="E38" s="56"/>
      <c r="F38" s="57">
        <f t="shared" si="6"/>
        <v>0</v>
      </c>
      <c r="G38" s="58"/>
      <c r="H38" s="57"/>
      <c r="I38" s="59">
        <f t="shared" si="7"/>
        <v>0</v>
      </c>
      <c r="J38" s="60"/>
      <c r="K38" s="61"/>
    </row>
    <row r="39" spans="1:11" ht="17.25" customHeight="1" x14ac:dyDescent="0.25">
      <c r="A39" s="53" t="s">
        <v>39</v>
      </c>
      <c r="B39" s="54"/>
      <c r="C39" s="55"/>
      <c r="D39" s="56"/>
      <c r="E39" s="56"/>
      <c r="F39" s="57">
        <f t="shared" si="6"/>
        <v>0</v>
      </c>
      <c r="G39" s="58"/>
      <c r="H39" s="57"/>
      <c r="I39" s="59">
        <f t="shared" si="7"/>
        <v>0</v>
      </c>
      <c r="J39" s="60"/>
      <c r="K39" s="61"/>
    </row>
    <row r="40" spans="1:11" ht="17.25" hidden="1" customHeight="1" x14ac:dyDescent="0.25">
      <c r="A40" s="71" t="s">
        <v>40</v>
      </c>
      <c r="B40" s="54"/>
      <c r="C40" s="55"/>
      <c r="D40" s="68"/>
      <c r="E40" s="68"/>
      <c r="F40" s="57">
        <f t="shared" si="6"/>
        <v>0</v>
      </c>
      <c r="G40" s="58"/>
      <c r="H40" s="57"/>
      <c r="I40" s="59">
        <f t="shared" si="7"/>
        <v>0</v>
      </c>
      <c r="J40" s="60"/>
      <c r="K40" s="61"/>
    </row>
    <row r="41" spans="1:11" ht="17.25" hidden="1" customHeight="1" x14ac:dyDescent="0.25">
      <c r="A41" s="53" t="s">
        <v>41</v>
      </c>
      <c r="B41" s="54"/>
      <c r="C41" s="55"/>
      <c r="D41" s="56"/>
      <c r="E41" s="56"/>
      <c r="F41" s="57">
        <f t="shared" si="6"/>
        <v>0</v>
      </c>
      <c r="G41" s="58"/>
      <c r="H41" s="57"/>
      <c r="I41" s="59">
        <f t="shared" si="7"/>
        <v>0</v>
      </c>
      <c r="J41" s="60"/>
      <c r="K41" s="61"/>
    </row>
    <row r="42" spans="1:11" ht="17.25" customHeight="1" x14ac:dyDescent="0.25">
      <c r="A42" s="72" t="s">
        <v>42</v>
      </c>
      <c r="B42" s="54"/>
      <c r="C42" s="55"/>
      <c r="D42" s="56"/>
      <c r="E42" s="56"/>
      <c r="F42" s="57">
        <f t="shared" si="6"/>
        <v>0</v>
      </c>
      <c r="G42" s="58"/>
      <c r="H42" s="57"/>
      <c r="I42" s="59">
        <f t="shared" si="7"/>
        <v>0</v>
      </c>
      <c r="J42" s="60"/>
      <c r="K42" s="61"/>
    </row>
    <row r="43" spans="1:11" ht="17.25" hidden="1" customHeight="1" x14ac:dyDescent="0.25">
      <c r="A43" s="53"/>
      <c r="B43" s="54"/>
      <c r="C43" s="55"/>
      <c r="D43" s="68"/>
      <c r="E43" s="68"/>
      <c r="F43" s="57">
        <f t="shared" si="6"/>
        <v>0</v>
      </c>
      <c r="G43" s="58"/>
      <c r="H43" s="57"/>
      <c r="I43" s="59">
        <f t="shared" si="7"/>
        <v>0</v>
      </c>
      <c r="J43" s="60"/>
      <c r="K43" s="61"/>
    </row>
    <row r="44" spans="1:11" ht="17.25" hidden="1" customHeight="1" x14ac:dyDescent="0.25">
      <c r="A44" s="72"/>
      <c r="B44" s="73"/>
      <c r="C44" s="74"/>
      <c r="D44" s="131"/>
      <c r="E44" s="131"/>
      <c r="F44" s="76">
        <f t="shared" si="6"/>
        <v>0</v>
      </c>
      <c r="G44" s="77"/>
      <c r="H44" s="76"/>
      <c r="I44" s="78">
        <f t="shared" si="7"/>
        <v>0</v>
      </c>
      <c r="J44" s="79"/>
      <c r="K44" s="80"/>
    </row>
    <row r="45" spans="1:11" ht="17.25" customHeight="1" x14ac:dyDescent="0.25">
      <c r="A45" s="81" t="s">
        <v>43</v>
      </c>
      <c r="B45" s="82">
        <f t="shared" ref="B45:K45" si="8">SUM(B46:B51)</f>
        <v>0</v>
      </c>
      <c r="C45" s="83">
        <f t="shared" si="8"/>
        <v>1000</v>
      </c>
      <c r="D45" s="84">
        <f t="shared" si="8"/>
        <v>0</v>
      </c>
      <c r="E45" s="84">
        <f t="shared" si="8"/>
        <v>0</v>
      </c>
      <c r="F45" s="85">
        <f t="shared" si="8"/>
        <v>1000</v>
      </c>
      <c r="G45" s="86">
        <f t="shared" si="8"/>
        <v>0</v>
      </c>
      <c r="H45" s="85">
        <f t="shared" si="8"/>
        <v>0</v>
      </c>
      <c r="I45" s="87">
        <f t="shared" si="8"/>
        <v>1000</v>
      </c>
      <c r="J45" s="88">
        <f t="shared" si="8"/>
        <v>0</v>
      </c>
      <c r="K45" s="89">
        <f t="shared" si="8"/>
        <v>0</v>
      </c>
    </row>
    <row r="46" spans="1:11" x14ac:dyDescent="0.25">
      <c r="A46" s="90" t="s">
        <v>44</v>
      </c>
      <c r="B46" s="91"/>
      <c r="C46" s="92">
        <v>1000</v>
      </c>
      <c r="D46" s="99"/>
      <c r="E46" s="99"/>
      <c r="F46" s="94">
        <f t="shared" ref="F46:F51" si="9">B46+C46-D46-E46</f>
        <v>1000</v>
      </c>
      <c r="G46" s="95"/>
      <c r="H46" s="94"/>
      <c r="I46" s="96">
        <f t="shared" ref="I46:I51" si="10">B46+C46-G46-H46</f>
        <v>1000</v>
      </c>
      <c r="J46" s="97"/>
      <c r="K46" s="98"/>
    </row>
    <row r="47" spans="1:11" ht="28.5" hidden="1" customHeight="1" x14ac:dyDescent="0.25">
      <c r="A47" s="101" t="s">
        <v>45</v>
      </c>
      <c r="B47" s="102"/>
      <c r="C47" s="103"/>
      <c r="D47" s="161"/>
      <c r="E47" s="161"/>
      <c r="F47" s="105">
        <f t="shared" si="9"/>
        <v>0</v>
      </c>
      <c r="G47" s="106"/>
      <c r="H47" s="105"/>
      <c r="I47" s="107">
        <f t="shared" si="10"/>
        <v>0</v>
      </c>
      <c r="J47" s="108"/>
      <c r="K47" s="109"/>
    </row>
    <row r="48" spans="1:11" ht="17.25" hidden="1" customHeight="1" x14ac:dyDescent="0.25">
      <c r="A48" s="153" t="s">
        <v>46</v>
      </c>
      <c r="B48" s="154"/>
      <c r="C48" s="155"/>
      <c r="D48" s="164"/>
      <c r="E48" s="164"/>
      <c r="F48" s="156">
        <f t="shared" si="9"/>
        <v>0</v>
      </c>
      <c r="G48" s="157"/>
      <c r="H48" s="156"/>
      <c r="I48" s="158">
        <f t="shared" si="10"/>
        <v>0</v>
      </c>
      <c r="J48" s="159"/>
      <c r="K48" s="160"/>
    </row>
    <row r="49" spans="1:11" ht="17.25" hidden="1" customHeight="1" x14ac:dyDescent="0.25">
      <c r="A49" s="100" t="s">
        <v>47</v>
      </c>
      <c r="B49" s="91"/>
      <c r="C49" s="92"/>
      <c r="D49" s="99"/>
      <c r="E49" s="99"/>
      <c r="F49" s="94">
        <f t="shared" si="9"/>
        <v>0</v>
      </c>
      <c r="G49" s="95"/>
      <c r="H49" s="94"/>
      <c r="I49" s="96">
        <f t="shared" si="10"/>
        <v>0</v>
      </c>
      <c r="J49" s="97"/>
      <c r="K49" s="98"/>
    </row>
    <row r="50" spans="1:11" ht="17.25" hidden="1" customHeight="1" x14ac:dyDescent="0.25">
      <c r="A50" s="90" t="s">
        <v>48</v>
      </c>
      <c r="B50" s="91"/>
      <c r="C50" s="92"/>
      <c r="D50" s="99"/>
      <c r="E50" s="99"/>
      <c r="F50" s="94">
        <f t="shared" si="9"/>
        <v>0</v>
      </c>
      <c r="G50" s="95"/>
      <c r="H50" s="94"/>
      <c r="I50" s="96">
        <f t="shared" si="10"/>
        <v>0</v>
      </c>
      <c r="J50" s="97"/>
      <c r="K50" s="98"/>
    </row>
    <row r="51" spans="1:11" ht="17.25" hidden="1" customHeight="1" x14ac:dyDescent="0.25">
      <c r="A51" s="101" t="s">
        <v>49</v>
      </c>
      <c r="B51" s="102"/>
      <c r="C51" s="103"/>
      <c r="D51" s="161"/>
      <c r="E51" s="161"/>
      <c r="F51" s="105">
        <f t="shared" si="9"/>
        <v>0</v>
      </c>
      <c r="G51" s="106"/>
      <c r="H51" s="105"/>
      <c r="I51" s="107">
        <f t="shared" si="10"/>
        <v>0</v>
      </c>
      <c r="J51" s="108"/>
      <c r="K51" s="109"/>
    </row>
    <row r="52" spans="1:11" s="42" customFormat="1" ht="17.25" customHeight="1" x14ac:dyDescent="0.25">
      <c r="A52" s="110">
        <v>226</v>
      </c>
      <c r="B52" s="33">
        <f t="shared" ref="B52:K52" si="11">SUM(B53:B66)</f>
        <v>248702.4</v>
      </c>
      <c r="C52" s="34">
        <f t="shared" si="11"/>
        <v>22442.680000000004</v>
      </c>
      <c r="D52" s="36">
        <f t="shared" si="11"/>
        <v>0</v>
      </c>
      <c r="E52" s="36">
        <f t="shared" si="11"/>
        <v>0</v>
      </c>
      <c r="F52" s="34">
        <f t="shared" si="11"/>
        <v>271145.08</v>
      </c>
      <c r="G52" s="33">
        <f t="shared" si="11"/>
        <v>0</v>
      </c>
      <c r="H52" s="34">
        <f t="shared" si="11"/>
        <v>0</v>
      </c>
      <c r="I52" s="37">
        <f t="shared" si="11"/>
        <v>271145.08</v>
      </c>
      <c r="J52" s="38">
        <f t="shared" si="11"/>
        <v>0</v>
      </c>
      <c r="K52" s="39">
        <f t="shared" si="11"/>
        <v>0</v>
      </c>
    </row>
    <row r="53" spans="1:11" ht="17.25" customHeight="1" x14ac:dyDescent="0.25">
      <c r="A53" s="63" t="s">
        <v>50</v>
      </c>
      <c r="B53" s="54">
        <v>6464</v>
      </c>
      <c r="C53" s="55"/>
      <c r="D53" s="56"/>
      <c r="E53" s="56"/>
      <c r="F53" s="57">
        <f t="shared" ref="F53:F66" si="12">B53+C53-D53-E53</f>
        <v>6464</v>
      </c>
      <c r="G53" s="58"/>
      <c r="H53" s="57"/>
      <c r="I53" s="59">
        <f t="shared" ref="I53:I66" si="13">B53+C53-G53-H53</f>
        <v>6464</v>
      </c>
      <c r="J53" s="60"/>
      <c r="K53" s="61"/>
    </row>
    <row r="54" spans="1:11" ht="17.25" customHeight="1" x14ac:dyDescent="0.25">
      <c r="A54" s="53" t="s">
        <v>51</v>
      </c>
      <c r="B54" s="54">
        <v>14059.2</v>
      </c>
      <c r="C54" s="55">
        <v>13999.08</v>
      </c>
      <c r="D54" s="56"/>
      <c r="E54" s="56"/>
      <c r="F54" s="57">
        <f t="shared" si="12"/>
        <v>28058.28</v>
      </c>
      <c r="G54" s="58"/>
      <c r="H54" s="57"/>
      <c r="I54" s="59">
        <f t="shared" si="13"/>
        <v>28058.28</v>
      </c>
      <c r="J54" s="60"/>
      <c r="K54" s="61"/>
    </row>
    <row r="55" spans="1:11" ht="17.25" hidden="1" customHeight="1" x14ac:dyDescent="0.25">
      <c r="A55" s="53" t="s">
        <v>52</v>
      </c>
      <c r="B55" s="54"/>
      <c r="C55" s="55"/>
      <c r="D55" s="56"/>
      <c r="E55" s="56"/>
      <c r="F55" s="57">
        <f t="shared" si="12"/>
        <v>0</v>
      </c>
      <c r="G55" s="58"/>
      <c r="H55" s="57"/>
      <c r="I55" s="59">
        <f t="shared" si="13"/>
        <v>0</v>
      </c>
      <c r="J55" s="60"/>
      <c r="K55" s="61"/>
    </row>
    <row r="56" spans="1:11" s="42" customFormat="1" ht="17.25" customHeight="1" x14ac:dyDescent="0.25">
      <c r="A56" s="53" t="s">
        <v>77</v>
      </c>
      <c r="B56" s="54">
        <v>2585.6</v>
      </c>
      <c r="C56" s="55">
        <v>3232</v>
      </c>
      <c r="D56" s="56"/>
      <c r="E56" s="56"/>
      <c r="F56" s="57">
        <f t="shared" si="12"/>
        <v>5817.6</v>
      </c>
      <c r="G56" s="58"/>
      <c r="H56" s="57"/>
      <c r="I56" s="59">
        <f t="shared" si="13"/>
        <v>5817.6</v>
      </c>
      <c r="J56" s="60"/>
      <c r="K56" s="61"/>
    </row>
    <row r="57" spans="1:11" s="42" customFormat="1" ht="17.25" customHeight="1" x14ac:dyDescent="0.25">
      <c r="A57" s="53" t="s">
        <v>53</v>
      </c>
      <c r="B57" s="54">
        <v>3636</v>
      </c>
      <c r="C57" s="55">
        <v>3070.4</v>
      </c>
      <c r="D57" s="64"/>
      <c r="E57" s="56"/>
      <c r="F57" s="57">
        <f t="shared" si="12"/>
        <v>6706.4</v>
      </c>
      <c r="G57" s="58"/>
      <c r="H57" s="57"/>
      <c r="I57" s="59">
        <f t="shared" si="13"/>
        <v>6706.4</v>
      </c>
      <c r="J57" s="60"/>
      <c r="K57" s="61"/>
    </row>
    <row r="58" spans="1:11" ht="17.25" customHeight="1" x14ac:dyDescent="0.25">
      <c r="A58" s="53" t="s">
        <v>54</v>
      </c>
      <c r="B58" s="54">
        <v>219937.6</v>
      </c>
      <c r="C58" s="55"/>
      <c r="D58" s="56"/>
      <c r="E58" s="56"/>
      <c r="F58" s="57">
        <f t="shared" si="12"/>
        <v>219937.6</v>
      </c>
      <c r="G58" s="58"/>
      <c r="H58" s="57"/>
      <c r="I58" s="59">
        <f t="shared" si="13"/>
        <v>219937.6</v>
      </c>
      <c r="J58" s="60"/>
      <c r="K58" s="61"/>
    </row>
    <row r="59" spans="1:11" ht="17.25" hidden="1" customHeight="1" x14ac:dyDescent="0.25">
      <c r="A59" s="53" t="s">
        <v>55</v>
      </c>
      <c r="B59" s="54"/>
      <c r="C59" s="55"/>
      <c r="D59" s="56"/>
      <c r="E59" s="56"/>
      <c r="F59" s="57">
        <f t="shared" si="12"/>
        <v>0</v>
      </c>
      <c r="G59" s="58"/>
      <c r="H59" s="57"/>
      <c r="I59" s="59">
        <f t="shared" si="13"/>
        <v>0</v>
      </c>
      <c r="J59" s="60"/>
      <c r="K59" s="61"/>
    </row>
    <row r="60" spans="1:11" ht="17.25" hidden="1" customHeight="1" x14ac:dyDescent="0.25">
      <c r="A60" s="53" t="s">
        <v>56</v>
      </c>
      <c r="B60" s="54"/>
      <c r="C60" s="55"/>
      <c r="D60" s="111"/>
      <c r="E60" s="56"/>
      <c r="F60" s="57">
        <f t="shared" si="12"/>
        <v>0</v>
      </c>
      <c r="G60" s="58"/>
      <c r="H60" s="57"/>
      <c r="I60" s="59">
        <f t="shared" si="13"/>
        <v>0</v>
      </c>
      <c r="J60" s="60"/>
      <c r="K60" s="61"/>
    </row>
    <row r="61" spans="1:11" ht="17.25" hidden="1" customHeight="1" x14ac:dyDescent="0.25">
      <c r="A61" s="53" t="s">
        <v>57</v>
      </c>
      <c r="B61" s="54"/>
      <c r="C61" s="55"/>
      <c r="D61" s="111"/>
      <c r="E61" s="56"/>
      <c r="F61" s="57">
        <f t="shared" si="12"/>
        <v>0</v>
      </c>
      <c r="G61" s="58"/>
      <c r="H61" s="57"/>
      <c r="I61" s="59">
        <f t="shared" si="13"/>
        <v>0</v>
      </c>
      <c r="J61" s="60"/>
      <c r="K61" s="61"/>
    </row>
    <row r="62" spans="1:11" ht="29.25" customHeight="1" x14ac:dyDescent="0.25">
      <c r="A62" s="53" t="s">
        <v>58</v>
      </c>
      <c r="B62" s="54"/>
      <c r="C62" s="55">
        <v>2141.1999999999998</v>
      </c>
      <c r="D62" s="111"/>
      <c r="E62" s="56"/>
      <c r="F62" s="57">
        <f t="shared" si="12"/>
        <v>2141.1999999999998</v>
      </c>
      <c r="G62" s="58"/>
      <c r="H62" s="57"/>
      <c r="I62" s="59">
        <f t="shared" si="13"/>
        <v>2141.1999999999998</v>
      </c>
      <c r="J62" s="60"/>
      <c r="K62" s="61"/>
    </row>
    <row r="63" spans="1:11" ht="17.25" customHeight="1" x14ac:dyDescent="0.25">
      <c r="A63" s="53" t="s">
        <v>59</v>
      </c>
      <c r="B63" s="54">
        <v>2020</v>
      </c>
      <c r="C63" s="55"/>
      <c r="D63" s="111"/>
      <c r="E63" s="56"/>
      <c r="F63" s="57">
        <f t="shared" si="12"/>
        <v>2020</v>
      </c>
      <c r="G63" s="58"/>
      <c r="H63" s="57"/>
      <c r="I63" s="59">
        <f t="shared" si="13"/>
        <v>2020</v>
      </c>
      <c r="J63" s="60"/>
      <c r="K63" s="61"/>
    </row>
    <row r="64" spans="1:11" ht="17.25" hidden="1" customHeight="1" x14ac:dyDescent="0.25">
      <c r="A64" s="112"/>
      <c r="B64" s="113"/>
      <c r="C64" s="114"/>
      <c r="D64" s="115"/>
      <c r="E64" s="115"/>
      <c r="F64" s="116">
        <f t="shared" si="12"/>
        <v>0</v>
      </c>
      <c r="G64" s="117"/>
      <c r="H64" s="116"/>
      <c r="I64" s="118">
        <f t="shared" si="13"/>
        <v>0</v>
      </c>
      <c r="J64" s="119"/>
      <c r="K64" s="120"/>
    </row>
    <row r="65" spans="1:11" ht="17.25" hidden="1" customHeight="1" x14ac:dyDescent="0.25">
      <c r="A65" s="53"/>
      <c r="B65" s="54"/>
      <c r="C65" s="55"/>
      <c r="D65" s="111"/>
      <c r="E65" s="56"/>
      <c r="F65" s="57">
        <f t="shared" si="12"/>
        <v>0</v>
      </c>
      <c r="G65" s="58"/>
      <c r="H65" s="57"/>
      <c r="I65" s="59">
        <f t="shared" si="13"/>
        <v>0</v>
      </c>
      <c r="J65" s="60"/>
      <c r="K65" s="61"/>
    </row>
    <row r="66" spans="1:11" ht="17.25" hidden="1" customHeight="1" x14ac:dyDescent="0.25">
      <c r="A66" s="43"/>
      <c r="B66" s="44"/>
      <c r="C66" s="45"/>
      <c r="D66" s="162"/>
      <c r="E66" s="46"/>
      <c r="F66" s="47">
        <f t="shared" si="12"/>
        <v>0</v>
      </c>
      <c r="G66" s="48"/>
      <c r="H66" s="47"/>
      <c r="I66" s="49">
        <f t="shared" si="13"/>
        <v>0</v>
      </c>
      <c r="J66" s="50"/>
      <c r="K66" s="51"/>
    </row>
    <row r="67" spans="1:11" s="42" customFormat="1" ht="17.25" customHeight="1" x14ac:dyDescent="0.25">
      <c r="A67" s="62">
        <v>227</v>
      </c>
      <c r="B67" s="18">
        <f t="shared" ref="B67:K67" si="14">B68+B69</f>
        <v>0</v>
      </c>
      <c r="C67" s="19">
        <f t="shared" si="14"/>
        <v>2424</v>
      </c>
      <c r="D67" s="21">
        <f t="shared" si="14"/>
        <v>0</v>
      </c>
      <c r="E67" s="21">
        <f t="shared" si="14"/>
        <v>0</v>
      </c>
      <c r="F67" s="19">
        <f t="shared" si="14"/>
        <v>2424</v>
      </c>
      <c r="G67" s="18">
        <f t="shared" si="14"/>
        <v>0</v>
      </c>
      <c r="H67" s="19">
        <f t="shared" si="14"/>
        <v>0</v>
      </c>
      <c r="I67" s="22">
        <f t="shared" si="14"/>
        <v>2424</v>
      </c>
      <c r="J67" s="23">
        <f t="shared" si="14"/>
        <v>0</v>
      </c>
      <c r="K67" s="24">
        <f t="shared" si="14"/>
        <v>0</v>
      </c>
    </row>
    <row r="68" spans="1:11" ht="17.25" customHeight="1" x14ac:dyDescent="0.25">
      <c r="A68" s="43" t="s">
        <v>60</v>
      </c>
      <c r="B68" s="44"/>
      <c r="C68" s="45">
        <v>2424</v>
      </c>
      <c r="D68" s="46"/>
      <c r="E68" s="46"/>
      <c r="F68" s="47">
        <f>B68+C68-D68-E68</f>
        <v>2424</v>
      </c>
      <c r="G68" s="48"/>
      <c r="H68" s="47"/>
      <c r="I68" s="49">
        <f>B68+C68-G68-H68</f>
        <v>2424</v>
      </c>
      <c r="J68" s="50"/>
      <c r="K68" s="51"/>
    </row>
    <row r="69" spans="1:11" ht="17.25" hidden="1" customHeight="1" x14ac:dyDescent="0.25">
      <c r="A69" s="72" t="s">
        <v>61</v>
      </c>
      <c r="B69" s="73"/>
      <c r="C69" s="74"/>
      <c r="D69" s="130"/>
      <c r="E69" s="131"/>
      <c r="F69" s="76">
        <f>B69+C69-D69-E69</f>
        <v>0</v>
      </c>
      <c r="G69" s="77"/>
      <c r="H69" s="76"/>
      <c r="I69" s="78">
        <f>B69+C69-G69-H69</f>
        <v>0</v>
      </c>
      <c r="J69" s="79"/>
      <c r="K69" s="80"/>
    </row>
    <row r="70" spans="1:11" s="42" customFormat="1" ht="17.25" customHeight="1" x14ac:dyDescent="0.25">
      <c r="A70" s="62">
        <v>228</v>
      </c>
      <c r="B70" s="18">
        <f t="shared" ref="B70:K70" si="15">B71</f>
        <v>0</v>
      </c>
      <c r="C70" s="19">
        <f>C71</f>
        <v>0</v>
      </c>
      <c r="D70" s="21">
        <f t="shared" si="15"/>
        <v>0</v>
      </c>
      <c r="E70" s="21">
        <f t="shared" si="15"/>
        <v>0</v>
      </c>
      <c r="F70" s="19">
        <f t="shared" si="15"/>
        <v>0</v>
      </c>
      <c r="G70" s="18">
        <f t="shared" si="15"/>
        <v>0</v>
      </c>
      <c r="H70" s="19">
        <f t="shared" si="15"/>
        <v>0</v>
      </c>
      <c r="I70" s="22">
        <f t="shared" si="15"/>
        <v>0</v>
      </c>
      <c r="J70" s="23">
        <f t="shared" si="15"/>
        <v>0</v>
      </c>
      <c r="K70" s="24">
        <f t="shared" si="15"/>
        <v>0</v>
      </c>
    </row>
    <row r="71" spans="1:11" ht="17.25" hidden="1" customHeight="1" x14ac:dyDescent="0.25">
      <c r="A71" s="43" t="s">
        <v>62</v>
      </c>
      <c r="B71" s="44"/>
      <c r="C71" s="45"/>
      <c r="D71" s="132"/>
      <c r="E71" s="132"/>
      <c r="F71" s="47">
        <f>B71+C71-D71-E71</f>
        <v>0</v>
      </c>
      <c r="G71" s="48"/>
      <c r="H71" s="47"/>
      <c r="I71" s="49">
        <f>B71+C71-G71-H71</f>
        <v>0</v>
      </c>
      <c r="J71" s="50"/>
      <c r="K71" s="51"/>
    </row>
    <row r="72" spans="1:11" s="42" customFormat="1" ht="17.25" customHeight="1" x14ac:dyDescent="0.25">
      <c r="A72" s="133">
        <v>291</v>
      </c>
      <c r="B72" s="33">
        <f t="shared" ref="B72:K72" si="16">SUM(B73:B76)</f>
        <v>0</v>
      </c>
      <c r="C72" s="34">
        <f t="shared" si="16"/>
        <v>0</v>
      </c>
      <c r="D72" s="36">
        <f t="shared" si="16"/>
        <v>0</v>
      </c>
      <c r="E72" s="36">
        <f t="shared" si="16"/>
        <v>0</v>
      </c>
      <c r="F72" s="34">
        <f t="shared" si="16"/>
        <v>0</v>
      </c>
      <c r="G72" s="33">
        <f t="shared" si="16"/>
        <v>0</v>
      </c>
      <c r="H72" s="34">
        <f t="shared" si="16"/>
        <v>0</v>
      </c>
      <c r="I72" s="37">
        <f t="shared" si="16"/>
        <v>0</v>
      </c>
      <c r="J72" s="38">
        <f t="shared" si="16"/>
        <v>0</v>
      </c>
      <c r="K72" s="39">
        <f t="shared" si="16"/>
        <v>0</v>
      </c>
    </row>
    <row r="73" spans="1:11" ht="17.25" customHeight="1" x14ac:dyDescent="0.25">
      <c r="A73" s="53" t="s">
        <v>63</v>
      </c>
      <c r="B73" s="54"/>
      <c r="C73" s="55"/>
      <c r="D73" s="56"/>
      <c r="E73" s="56"/>
      <c r="F73" s="57">
        <f>B73+C73-D73-E73</f>
        <v>0</v>
      </c>
      <c r="G73" s="58"/>
      <c r="H73" s="57"/>
      <c r="I73" s="59">
        <f>B73+C73-G73-H73</f>
        <v>0</v>
      </c>
      <c r="J73" s="60"/>
      <c r="K73" s="61"/>
    </row>
    <row r="74" spans="1:11" ht="17.25" customHeight="1" x14ac:dyDescent="0.25">
      <c r="A74" s="53" t="s">
        <v>64</v>
      </c>
      <c r="B74" s="54"/>
      <c r="C74" s="55"/>
      <c r="D74" s="56"/>
      <c r="E74" s="56"/>
      <c r="F74" s="57">
        <f>B74+C74-D74-E74</f>
        <v>0</v>
      </c>
      <c r="G74" s="58"/>
      <c r="H74" s="57"/>
      <c r="I74" s="59">
        <f>B74+C74-G74-H74</f>
        <v>0</v>
      </c>
      <c r="J74" s="60"/>
      <c r="K74" s="61"/>
    </row>
    <row r="75" spans="1:11" ht="17.25" hidden="1" customHeight="1" x14ac:dyDescent="0.25">
      <c r="A75" s="53" t="s">
        <v>65</v>
      </c>
      <c r="B75" s="54"/>
      <c r="C75" s="55"/>
      <c r="D75" s="56"/>
      <c r="E75" s="56"/>
      <c r="F75" s="57">
        <f>B75+C75-D75-E75</f>
        <v>0</v>
      </c>
      <c r="G75" s="58"/>
      <c r="H75" s="57"/>
      <c r="I75" s="59">
        <f>B75+C75-G75-H75</f>
        <v>0</v>
      </c>
      <c r="J75" s="60"/>
      <c r="K75" s="61"/>
    </row>
    <row r="76" spans="1:11" ht="17.25" hidden="1" customHeight="1" x14ac:dyDescent="0.25">
      <c r="A76" s="43" t="s">
        <v>66</v>
      </c>
      <c r="B76" s="44"/>
      <c r="C76" s="45"/>
      <c r="D76" s="46"/>
      <c r="E76" s="46"/>
      <c r="F76" s="47">
        <f>B76+C76-D76-E76</f>
        <v>0</v>
      </c>
      <c r="G76" s="48"/>
      <c r="H76" s="47"/>
      <c r="I76" s="49">
        <f>B76+C76-G76-H76</f>
        <v>0</v>
      </c>
      <c r="J76" s="50"/>
      <c r="K76" s="51"/>
    </row>
    <row r="77" spans="1:11" ht="17.25" customHeight="1" x14ac:dyDescent="0.25">
      <c r="A77" s="134">
        <v>310</v>
      </c>
      <c r="B77" s="18">
        <f t="shared" ref="B77:K77" si="17">B78</f>
        <v>1414</v>
      </c>
      <c r="C77" s="19">
        <f t="shared" si="17"/>
        <v>0</v>
      </c>
      <c r="D77" s="21">
        <f t="shared" si="17"/>
        <v>0</v>
      </c>
      <c r="E77" s="21">
        <f t="shared" si="17"/>
        <v>0</v>
      </c>
      <c r="F77" s="19">
        <f t="shared" si="17"/>
        <v>1414</v>
      </c>
      <c r="G77" s="18">
        <f t="shared" si="17"/>
        <v>0</v>
      </c>
      <c r="H77" s="19">
        <f t="shared" si="17"/>
        <v>0</v>
      </c>
      <c r="I77" s="22">
        <f t="shared" si="17"/>
        <v>1414</v>
      </c>
      <c r="J77" s="23">
        <f t="shared" si="17"/>
        <v>0</v>
      </c>
      <c r="K77" s="24">
        <f t="shared" si="17"/>
        <v>0</v>
      </c>
    </row>
    <row r="78" spans="1:11" ht="17.25" customHeight="1" x14ac:dyDescent="0.25">
      <c r="A78" s="121" t="s">
        <v>67</v>
      </c>
      <c r="B78" s="122">
        <v>1414</v>
      </c>
      <c r="C78" s="123"/>
      <c r="D78" s="124"/>
      <c r="E78" s="124"/>
      <c r="F78" s="125">
        <f>B78+C78-D78-E78</f>
        <v>1414</v>
      </c>
      <c r="G78" s="126"/>
      <c r="H78" s="125"/>
      <c r="I78" s="127">
        <f>B78+C78-G78-H78</f>
        <v>1414</v>
      </c>
      <c r="J78" s="128"/>
      <c r="K78" s="129"/>
    </row>
    <row r="79" spans="1:11" s="42" customFormat="1" ht="17.25" customHeight="1" x14ac:dyDescent="0.25">
      <c r="A79" s="134">
        <v>346</v>
      </c>
      <c r="B79" s="18">
        <f t="shared" ref="B79:K79" si="18">SUM(B80:B84)</f>
        <v>0</v>
      </c>
      <c r="C79" s="19">
        <f t="shared" si="18"/>
        <v>18503.2</v>
      </c>
      <c r="D79" s="21">
        <f t="shared" si="18"/>
        <v>0</v>
      </c>
      <c r="E79" s="21">
        <f t="shared" si="18"/>
        <v>0</v>
      </c>
      <c r="F79" s="19">
        <f t="shared" si="18"/>
        <v>18503.2</v>
      </c>
      <c r="G79" s="18">
        <f t="shared" si="18"/>
        <v>0</v>
      </c>
      <c r="H79" s="19">
        <f t="shared" si="18"/>
        <v>0</v>
      </c>
      <c r="I79" s="22">
        <f t="shared" si="18"/>
        <v>18503.2</v>
      </c>
      <c r="J79" s="23">
        <f t="shared" si="18"/>
        <v>0</v>
      </c>
      <c r="K79" s="24">
        <f t="shared" si="18"/>
        <v>0</v>
      </c>
    </row>
    <row r="80" spans="1:11" ht="17.25" customHeight="1" x14ac:dyDescent="0.25">
      <c r="A80" s="70" t="s">
        <v>68</v>
      </c>
      <c r="B80" s="54"/>
      <c r="C80" s="55">
        <v>2424</v>
      </c>
      <c r="D80" s="56"/>
      <c r="E80" s="56"/>
      <c r="F80" s="57">
        <f>B80+C80-D80-E80</f>
        <v>2424</v>
      </c>
      <c r="G80" s="58"/>
      <c r="H80" s="57"/>
      <c r="I80" s="59">
        <f>B80+C80-G80-H80</f>
        <v>2424</v>
      </c>
      <c r="J80" s="60"/>
      <c r="K80" s="61"/>
    </row>
    <row r="81" spans="1:11" ht="17.25" customHeight="1" x14ac:dyDescent="0.25">
      <c r="A81" s="135" t="s">
        <v>69</v>
      </c>
      <c r="B81" s="54"/>
      <c r="C81" s="55">
        <v>11110</v>
      </c>
      <c r="D81" s="56"/>
      <c r="E81" s="56"/>
      <c r="F81" s="57">
        <f>B81+C81-D81-E81</f>
        <v>11110</v>
      </c>
      <c r="G81" s="58"/>
      <c r="H81" s="57"/>
      <c r="I81" s="59">
        <f>B81+C81-G81-H81</f>
        <v>11110</v>
      </c>
      <c r="J81" s="60"/>
      <c r="K81" s="61"/>
    </row>
    <row r="82" spans="1:11" ht="17.25" customHeight="1" x14ac:dyDescent="0.25">
      <c r="A82" s="70" t="s">
        <v>70</v>
      </c>
      <c r="B82" s="54"/>
      <c r="C82" s="55">
        <v>1212</v>
      </c>
      <c r="D82" s="56"/>
      <c r="E82" s="56"/>
      <c r="F82" s="57">
        <f>B82+C82-D82-E82</f>
        <v>1212</v>
      </c>
      <c r="G82" s="58"/>
      <c r="H82" s="57"/>
      <c r="I82" s="59">
        <f>B82+C82-G82-H82</f>
        <v>1212</v>
      </c>
      <c r="J82" s="60"/>
      <c r="K82" s="61"/>
    </row>
    <row r="83" spans="1:11" ht="47.25" customHeight="1" x14ac:dyDescent="0.25">
      <c r="A83" s="70" t="s">
        <v>71</v>
      </c>
      <c r="B83" s="54"/>
      <c r="C83" s="55">
        <v>3757.2</v>
      </c>
      <c r="D83" s="56"/>
      <c r="E83" s="56"/>
      <c r="F83" s="57">
        <f>B83+C83-D83-E83</f>
        <v>3757.2</v>
      </c>
      <c r="G83" s="58"/>
      <c r="H83" s="57"/>
      <c r="I83" s="59">
        <f>B83+C83-G83-H83</f>
        <v>3757.2</v>
      </c>
      <c r="J83" s="60"/>
      <c r="K83" s="61"/>
    </row>
    <row r="84" spans="1:11" ht="17.25" hidden="1" customHeight="1" x14ac:dyDescent="0.25">
      <c r="A84" s="136" t="s">
        <v>72</v>
      </c>
      <c r="B84" s="73"/>
      <c r="C84" s="74"/>
      <c r="D84" s="75"/>
      <c r="E84" s="75"/>
      <c r="F84" s="76">
        <f>B84+C84-D84-E84</f>
        <v>0</v>
      </c>
      <c r="G84" s="77"/>
      <c r="H84" s="76"/>
      <c r="I84" s="78">
        <f>B84+C84-G84-H84</f>
        <v>0</v>
      </c>
      <c r="J84" s="79"/>
      <c r="K84" s="80"/>
    </row>
    <row r="85" spans="1:11" s="42" customFormat="1" ht="17.25" customHeight="1" x14ac:dyDescent="0.25">
      <c r="A85" s="137" t="s">
        <v>73</v>
      </c>
      <c r="B85" s="138">
        <f t="shared" ref="B85:K85" si="19">B3+B4+B5+B6+B8+B11+B22+B52+B67+B70+B72+B77+B79</f>
        <v>4239700</v>
      </c>
      <c r="C85" s="139">
        <f t="shared" si="19"/>
        <v>438790.32999999996</v>
      </c>
      <c r="D85" s="140">
        <f t="shared" si="19"/>
        <v>0</v>
      </c>
      <c r="E85" s="140">
        <f t="shared" si="19"/>
        <v>0</v>
      </c>
      <c r="F85" s="139">
        <f t="shared" si="19"/>
        <v>4678490.3299999991</v>
      </c>
      <c r="G85" s="138">
        <f t="shared" si="19"/>
        <v>0</v>
      </c>
      <c r="H85" s="139">
        <f t="shared" si="19"/>
        <v>1030.0899999999999</v>
      </c>
      <c r="I85" s="141">
        <f t="shared" si="19"/>
        <v>4677460.2399999993</v>
      </c>
      <c r="J85" s="142">
        <f t="shared" si="19"/>
        <v>4218800</v>
      </c>
      <c r="K85" s="143">
        <f t="shared" si="19"/>
        <v>4159400.0000000005</v>
      </c>
    </row>
    <row r="87" spans="1:11" x14ac:dyDescent="0.25">
      <c r="B87" s="144">
        <v>4239700</v>
      </c>
      <c r="C87" s="145">
        <v>438790.33</v>
      </c>
      <c r="I87" s="146"/>
    </row>
    <row r="89" spans="1:11" x14ac:dyDescent="0.25">
      <c r="B89" s="149"/>
    </row>
    <row r="90" spans="1:11" x14ac:dyDescent="0.25">
      <c r="A90" s="148"/>
      <c r="B90" s="147"/>
    </row>
    <row r="91" spans="1:11" x14ac:dyDescent="0.25">
      <c r="A91" s="148"/>
      <c r="B91" s="147"/>
    </row>
    <row r="92" spans="1:11" x14ac:dyDescent="0.25">
      <c r="A92" s="148"/>
      <c r="B92" s="147"/>
    </row>
    <row r="93" spans="1:11" x14ac:dyDescent="0.25">
      <c r="A93" s="148"/>
      <c r="B93" s="147"/>
    </row>
    <row r="94" spans="1:11" x14ac:dyDescent="0.25">
      <c r="A94" s="148"/>
      <c r="B94" s="147"/>
    </row>
    <row r="95" spans="1:11" x14ac:dyDescent="0.25">
      <c r="A95" s="148"/>
      <c r="B95" s="147"/>
    </row>
    <row r="96" spans="1:11" x14ac:dyDescent="0.25">
      <c r="A96" s="148"/>
      <c r="B96" s="147"/>
    </row>
    <row r="97" spans="1:2" x14ac:dyDescent="0.25">
      <c r="A97" s="2"/>
      <c r="B97" s="147"/>
    </row>
    <row r="98" spans="1:2" x14ac:dyDescent="0.25">
      <c r="A98" s="2"/>
      <c r="B98" s="147"/>
    </row>
  </sheetData>
  <pageMargins left="0.25" right="0.25" top="0.75" bottom="0.75" header="0.511811023622047" footer="0.511811023622047"/>
  <pageSetup paperSize="9" scale="7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Z98"/>
  <sheetViews>
    <sheetView tabSelected="1" zoomScale="75" zoomScaleNormal="75" workbookViewId="0">
      <pane xSplit="1" ySplit="2" topLeftCell="B3" activePane="bottomRight" state="frozen"/>
      <selection activeCell="A84" sqref="A84:XFD84"/>
      <selection pane="topRight" activeCell="A84" sqref="A84:XFD84"/>
      <selection pane="bottomLeft" activeCell="A84" sqref="A84:XFD84"/>
      <selection pane="bottomRight" activeCell="U62" sqref="U62"/>
    </sheetView>
  </sheetViews>
  <sheetFormatPr defaultColWidth="11.33203125" defaultRowHeight="15.75" x14ac:dyDescent="0.25"/>
  <cols>
    <col min="1" max="1" width="72.6640625" style="1" customWidth="1"/>
    <col min="2" max="2" width="21.83203125" style="2" customWidth="1"/>
    <col min="3" max="3" width="20.33203125" style="2" customWidth="1"/>
    <col min="4" max="4" width="20.6640625" style="2" hidden="1" customWidth="1"/>
    <col min="5" max="5" width="19.6640625" style="2" hidden="1" customWidth="1"/>
    <col min="6" max="6" width="21.33203125" style="2" hidden="1" customWidth="1"/>
    <col min="7" max="7" width="16.83203125" style="2" customWidth="1"/>
    <col min="8" max="8" width="18.5" style="2" hidden="1" customWidth="1"/>
    <col min="9" max="9" width="21.5" style="3" customWidth="1"/>
    <col min="10" max="10" width="21" style="2" hidden="1" customWidth="1"/>
    <col min="11" max="11" width="20.1640625" style="2" hidden="1" customWidth="1"/>
    <col min="12" max="15" width="0" style="1" hidden="1" customWidth="1"/>
    <col min="16" max="1014" width="11.33203125" style="1"/>
    <col min="1015" max="16384" width="11.33203125" style="4"/>
  </cols>
  <sheetData>
    <row r="1" spans="1:11" ht="22.5" x14ac:dyDescent="0.3">
      <c r="A1" s="5" t="s">
        <v>76</v>
      </c>
      <c r="B1" s="7"/>
      <c r="C1" s="7"/>
      <c r="D1" s="7"/>
      <c r="E1" s="7"/>
      <c r="F1" s="7"/>
      <c r="G1" s="7"/>
      <c r="H1" s="7"/>
      <c r="I1" s="1"/>
      <c r="J1" s="7"/>
      <c r="K1" s="7"/>
    </row>
    <row r="2" spans="1:11" ht="70.5" customHeight="1" x14ac:dyDescent="0.25">
      <c r="A2" s="8"/>
      <c r="B2" s="9" t="s">
        <v>0</v>
      </c>
      <c r="C2" s="10" t="s">
        <v>1</v>
      </c>
      <c r="D2" s="11" t="s">
        <v>2</v>
      </c>
      <c r="E2" s="11" t="s">
        <v>3</v>
      </c>
      <c r="F2" s="12" t="s">
        <v>4</v>
      </c>
      <c r="G2" s="13" t="s">
        <v>5</v>
      </c>
      <c r="H2" s="12" t="s">
        <v>6</v>
      </c>
      <c r="I2" s="14" t="s">
        <v>7</v>
      </c>
      <c r="J2" s="15" t="s">
        <v>8</v>
      </c>
      <c r="K2" s="16" t="s">
        <v>9</v>
      </c>
    </row>
    <row r="3" spans="1:11" ht="17.25" customHeight="1" x14ac:dyDescent="0.25">
      <c r="A3" s="17">
        <v>211</v>
      </c>
      <c r="B3" s="18">
        <f>'СЮТ МЗ'!B3+'СЮТ СЗ'!B3</f>
        <v>7279600</v>
      </c>
      <c r="C3" s="19">
        <f>'СЮТ МЗ'!C3+'СЮТ СЗ'!C3</f>
        <v>2087327.4599999997</v>
      </c>
      <c r="D3" s="20">
        <f>'СЮТ МЗ'!D3+'СЮТ СЗ'!D3</f>
        <v>0</v>
      </c>
      <c r="E3" s="21">
        <f>'СЮТ МЗ'!E3+'СЮТ СЗ'!E3</f>
        <v>0</v>
      </c>
      <c r="F3" s="19">
        <f>'СЮТ МЗ'!F3+'СЮТ СЗ'!F3</f>
        <v>9366927.459999999</v>
      </c>
      <c r="G3" s="18">
        <f>'СЮТ МЗ'!G3+'СЮТ СЗ'!G3</f>
        <v>0</v>
      </c>
      <c r="H3" s="19">
        <f>'СЮТ МЗ'!H3+'СЮТ СЗ'!H3</f>
        <v>0</v>
      </c>
      <c r="I3" s="22">
        <f>'СЮТ МЗ'!I3+'СЮТ СЗ'!I3</f>
        <v>9366927.459999999</v>
      </c>
      <c r="J3" s="23">
        <v>3534400</v>
      </c>
      <c r="K3" s="24">
        <v>3035400</v>
      </c>
    </row>
    <row r="4" spans="1:11" ht="17.25" hidden="1" customHeight="1" x14ac:dyDescent="0.25">
      <c r="A4" s="25">
        <v>212</v>
      </c>
      <c r="B4" s="26">
        <f>'СЮТ МЗ'!B4+'СЮТ СЗ'!B4</f>
        <v>0</v>
      </c>
      <c r="C4" s="27">
        <f>'СЮТ МЗ'!C4+'СЮТ СЗ'!C4</f>
        <v>0</v>
      </c>
      <c r="D4" s="28">
        <f>'СЮТ МЗ'!D4+'СЮТ СЗ'!D4</f>
        <v>0</v>
      </c>
      <c r="E4" s="29">
        <f>'СЮТ МЗ'!E4+'СЮТ СЗ'!E4</f>
        <v>0</v>
      </c>
      <c r="F4" s="27">
        <f>'СЮТ МЗ'!F4+'СЮТ СЗ'!F4</f>
        <v>0</v>
      </c>
      <c r="G4" s="26">
        <f>'СЮТ МЗ'!G4+'СЮТ СЗ'!G4</f>
        <v>0</v>
      </c>
      <c r="H4" s="27">
        <f>'СЮТ МЗ'!H4+'СЮТ СЗ'!H4</f>
        <v>0</v>
      </c>
      <c r="I4" s="30">
        <f>'СЮТ МЗ'!I4+'СЮТ СЗ'!I4</f>
        <v>0</v>
      </c>
      <c r="J4" s="31">
        <f>'СЮТ МЗ'!J4+'СЮТ СЗ'!J4</f>
        <v>0</v>
      </c>
      <c r="K4" s="32">
        <f>'СЮТ МЗ'!K4+'СЮТ СЗ'!K4</f>
        <v>0</v>
      </c>
    </row>
    <row r="5" spans="1:11" ht="17.25" customHeight="1" x14ac:dyDescent="0.25">
      <c r="A5" s="25">
        <v>213</v>
      </c>
      <c r="B5" s="26">
        <f>'СЮТ МЗ'!B5+'СЮТ СЗ'!B5</f>
        <v>2201400</v>
      </c>
      <c r="C5" s="27">
        <f>'СЮТ МЗ'!C5+'СЮТ СЗ'!C5</f>
        <v>0</v>
      </c>
      <c r="D5" s="41">
        <f>'СЮТ МЗ'!D5+'СЮТ СЗ'!D5</f>
        <v>0</v>
      </c>
      <c r="E5" s="29">
        <f>'СЮТ МЗ'!E5+'СЮТ СЗ'!E5</f>
        <v>0</v>
      </c>
      <c r="F5" s="27">
        <f>'СЮТ МЗ'!F5+'СЮТ СЗ'!F5</f>
        <v>2201400</v>
      </c>
      <c r="G5" s="26">
        <f>'СЮТ МЗ'!G5+'СЮТ СЗ'!G5</f>
        <v>0</v>
      </c>
      <c r="H5" s="27">
        <f>'СЮТ МЗ'!H5+'СЮТ СЗ'!H5</f>
        <v>0</v>
      </c>
      <c r="I5" s="30">
        <f>'СЮТ МЗ'!I5+'СЮТ СЗ'!I5</f>
        <v>2201400</v>
      </c>
      <c r="J5" s="38">
        <v>1067300</v>
      </c>
      <c r="K5" s="24">
        <v>916700</v>
      </c>
    </row>
    <row r="6" spans="1:11" s="42" customFormat="1" ht="17.25" customHeight="1" x14ac:dyDescent="0.25">
      <c r="A6" s="40">
        <v>266</v>
      </c>
      <c r="B6" s="26">
        <f>'СЮТ МЗ'!B6+'СЮТ СЗ'!B6</f>
        <v>10000</v>
      </c>
      <c r="C6" s="27">
        <f>'СЮТ МЗ'!C6+'СЮТ СЗ'!C6</f>
        <v>0</v>
      </c>
      <c r="D6" s="41">
        <f>'СЮТ МЗ'!D6+'СЮТ СЗ'!D6</f>
        <v>0</v>
      </c>
      <c r="E6" s="29">
        <f>'СЮТ МЗ'!E6+'СЮТ СЗ'!E6</f>
        <v>0</v>
      </c>
      <c r="F6" s="27">
        <f>'СЮТ МЗ'!F6+'СЮТ СЗ'!F6</f>
        <v>10000</v>
      </c>
      <c r="G6" s="26">
        <f>'СЮТ МЗ'!G6+'СЮТ СЗ'!G6</f>
        <v>0</v>
      </c>
      <c r="H6" s="27">
        <f>'СЮТ МЗ'!H6+'СЮТ СЗ'!H6</f>
        <v>0</v>
      </c>
      <c r="I6" s="30">
        <f>'СЮТ МЗ'!I6+'СЮТ СЗ'!I6</f>
        <v>10000</v>
      </c>
      <c r="J6" s="31">
        <f>'СЮТ МЗ'!J6+'СЮТ СЗ'!J6</f>
        <v>0</v>
      </c>
      <c r="K6" s="32">
        <f>'СЮТ МЗ'!K6+'СЮТ СЗ'!K6</f>
        <v>0</v>
      </c>
    </row>
    <row r="7" spans="1:11" ht="17.25" customHeight="1" x14ac:dyDescent="0.25">
      <c r="A7" s="43" t="s">
        <v>10</v>
      </c>
      <c r="B7" s="44">
        <f>'СЮТ МЗ'!B7+'СЮТ СЗ'!B7</f>
        <v>10000</v>
      </c>
      <c r="C7" s="45">
        <f>'СЮТ МЗ'!C7+'СЮТ СЗ'!C7</f>
        <v>0</v>
      </c>
      <c r="D7" s="46">
        <f>'СЮТ МЗ'!D7+'СЮТ СЗ'!D7</f>
        <v>0</v>
      </c>
      <c r="E7" s="46">
        <f>'СЮТ МЗ'!E7+'СЮТ СЗ'!E7</f>
        <v>0</v>
      </c>
      <c r="F7" s="47">
        <f>'СЮТ МЗ'!F7+'СЮТ СЗ'!F7</f>
        <v>10000</v>
      </c>
      <c r="G7" s="48">
        <f>'СЮТ МЗ'!G7+'СЮТ СЗ'!G7</f>
        <v>0</v>
      </c>
      <c r="H7" s="47">
        <f>'СЮТ МЗ'!H7+'СЮТ СЗ'!H7</f>
        <v>0</v>
      </c>
      <c r="I7" s="49">
        <f>'СЮТ МЗ'!I7+'СЮТ СЗ'!I7</f>
        <v>10000</v>
      </c>
      <c r="J7" s="50">
        <f>'СЮТ МЗ'!J7+'СЮТ СЗ'!J7</f>
        <v>0</v>
      </c>
      <c r="K7" s="51">
        <f>'СЮТ МЗ'!K7+'СЮТ СЗ'!K7</f>
        <v>0</v>
      </c>
    </row>
    <row r="8" spans="1:11" s="42" customFormat="1" ht="17.25" customHeight="1" x14ac:dyDescent="0.25">
      <c r="A8" s="52">
        <v>221</v>
      </c>
      <c r="B8" s="33">
        <f>'СЮТ МЗ'!B8+'СЮТ СЗ'!B8</f>
        <v>25700</v>
      </c>
      <c r="C8" s="34">
        <f>'СЮТ МЗ'!C8+'СЮТ СЗ'!C8</f>
        <v>0</v>
      </c>
      <c r="D8" s="36">
        <f>'СЮТ МЗ'!D8+'СЮТ СЗ'!D8</f>
        <v>0</v>
      </c>
      <c r="E8" s="36">
        <f>'СЮТ МЗ'!E8+'СЮТ СЗ'!E8</f>
        <v>0</v>
      </c>
      <c r="F8" s="34">
        <f>'СЮТ МЗ'!F8+'СЮТ СЗ'!F8</f>
        <v>25700</v>
      </c>
      <c r="G8" s="33">
        <f>'СЮТ МЗ'!G8+'СЮТ СЗ'!G8</f>
        <v>0</v>
      </c>
      <c r="H8" s="34">
        <f>'СЮТ МЗ'!H8+'СЮТ СЗ'!H8</f>
        <v>553.20000000000005</v>
      </c>
      <c r="I8" s="37">
        <f>'СЮТ МЗ'!I8+'СЮТ СЗ'!I8</f>
        <v>25146.799999999999</v>
      </c>
      <c r="J8" s="38">
        <f>J9+J10</f>
        <v>25200</v>
      </c>
      <c r="K8" s="39">
        <f>K9+K10</f>
        <v>25200</v>
      </c>
    </row>
    <row r="9" spans="1:11" s="42" customFormat="1" ht="17.25" customHeight="1" x14ac:dyDescent="0.25">
      <c r="A9" s="53" t="s">
        <v>11</v>
      </c>
      <c r="B9" s="54">
        <f>'СЮТ МЗ'!B9+'СЮТ СЗ'!B9</f>
        <v>7700</v>
      </c>
      <c r="C9" s="55">
        <f>'СЮТ МЗ'!C9+'СЮТ СЗ'!C9</f>
        <v>0</v>
      </c>
      <c r="D9" s="56">
        <f>'СЮТ МЗ'!D9+'СЮТ СЗ'!D9</f>
        <v>0</v>
      </c>
      <c r="E9" s="56">
        <f>'СЮТ МЗ'!E9+'СЮТ СЗ'!E9</f>
        <v>0</v>
      </c>
      <c r="F9" s="57">
        <f>'СЮТ МЗ'!F9+'СЮТ СЗ'!F9</f>
        <v>7700</v>
      </c>
      <c r="G9" s="58">
        <f>'СЮТ МЗ'!G9+'СЮТ СЗ'!G9</f>
        <v>0</v>
      </c>
      <c r="H9" s="57">
        <f>'СЮТ МЗ'!H9+'СЮТ СЗ'!H9</f>
        <v>553.20000000000005</v>
      </c>
      <c r="I9" s="59">
        <f>'СЮТ МЗ'!I9+'СЮТ СЗ'!I9</f>
        <v>7146.8</v>
      </c>
      <c r="J9" s="60">
        <v>7200</v>
      </c>
      <c r="K9" s="61">
        <v>7200</v>
      </c>
    </row>
    <row r="10" spans="1:11" s="42" customFormat="1" ht="17.25" customHeight="1" x14ac:dyDescent="0.25">
      <c r="A10" s="53" t="s">
        <v>12</v>
      </c>
      <c r="B10" s="54">
        <f>'СЮТ МЗ'!B10+'СЮТ СЗ'!B10</f>
        <v>18000</v>
      </c>
      <c r="C10" s="55">
        <f>'СЮТ МЗ'!C10+'СЮТ СЗ'!C10</f>
        <v>0</v>
      </c>
      <c r="D10" s="56">
        <f>'СЮТ МЗ'!D10+'СЮТ СЗ'!D10</f>
        <v>0</v>
      </c>
      <c r="E10" s="56">
        <f>'СЮТ МЗ'!E10+'СЮТ СЗ'!E10</f>
        <v>0</v>
      </c>
      <c r="F10" s="57">
        <f>'СЮТ МЗ'!F10+'СЮТ СЗ'!F10</f>
        <v>18000</v>
      </c>
      <c r="G10" s="58">
        <f>'СЮТ МЗ'!G10+'СЮТ СЗ'!G10</f>
        <v>0</v>
      </c>
      <c r="H10" s="57">
        <f>'СЮТ МЗ'!H10+'СЮТ СЗ'!H10</f>
        <v>0</v>
      </c>
      <c r="I10" s="59">
        <f>'СЮТ МЗ'!I10+'СЮТ СЗ'!I10</f>
        <v>18000</v>
      </c>
      <c r="J10" s="60">
        <v>18000</v>
      </c>
      <c r="K10" s="61">
        <v>18000</v>
      </c>
    </row>
    <row r="11" spans="1:11" s="42" customFormat="1" ht="17.25" customHeight="1" x14ac:dyDescent="0.25">
      <c r="A11" s="62">
        <v>223</v>
      </c>
      <c r="B11" s="18">
        <f>'СЮТ МЗ'!B11+'СЮТ СЗ'!B11</f>
        <v>278524</v>
      </c>
      <c r="C11" s="19">
        <f>'СЮТ МЗ'!C11+'СЮТ СЗ'!C11</f>
        <v>220000</v>
      </c>
      <c r="D11" s="21">
        <f>'СЮТ МЗ'!D11+'СЮТ СЗ'!D11</f>
        <v>0</v>
      </c>
      <c r="E11" s="21">
        <f>'СЮТ МЗ'!E11+'СЮТ СЗ'!E11</f>
        <v>0</v>
      </c>
      <c r="F11" s="19">
        <f>'СЮТ МЗ'!F11+'СЮТ СЗ'!F11</f>
        <v>498523.99999999994</v>
      </c>
      <c r="G11" s="18">
        <f>'СЮТ МЗ'!G11+'СЮТ СЗ'!G11</f>
        <v>0</v>
      </c>
      <c r="H11" s="19">
        <f>'СЮТ МЗ'!H11+'СЮТ СЗ'!H11</f>
        <v>42792.249999999993</v>
      </c>
      <c r="I11" s="22">
        <f>'СЮТ МЗ'!I11+'СЮТ СЗ'!I11</f>
        <v>455731.74999999988</v>
      </c>
      <c r="J11" s="23">
        <f>J12+J13+J14+J15+J16+J17+J18+J19+J20+J21</f>
        <v>287200</v>
      </c>
      <c r="K11" s="24">
        <f>K12+K13+K14+K15+K16+K17+K18+K19+K20+K21</f>
        <v>298800</v>
      </c>
    </row>
    <row r="12" spans="1:11" ht="17.25" customHeight="1" x14ac:dyDescent="0.25">
      <c r="A12" s="63" t="s">
        <v>13</v>
      </c>
      <c r="B12" s="54">
        <f>'СЮТ МЗ'!B12+'СЮТ СЗ'!B12</f>
        <v>32600</v>
      </c>
      <c r="C12" s="55">
        <f>'СЮТ МЗ'!C12+'СЮТ СЗ'!C12</f>
        <v>20000</v>
      </c>
      <c r="D12" s="64">
        <f>'СЮТ МЗ'!D12+'СЮТ СЗ'!D12</f>
        <v>0</v>
      </c>
      <c r="E12" s="56">
        <f>'СЮТ МЗ'!E12+'СЮТ СЗ'!E12</f>
        <v>0</v>
      </c>
      <c r="F12" s="57">
        <f>'СЮТ МЗ'!F12+'СЮТ СЗ'!F12</f>
        <v>52600</v>
      </c>
      <c r="G12" s="58">
        <f>'СЮТ МЗ'!G12+'СЮТ СЗ'!G12</f>
        <v>0</v>
      </c>
      <c r="H12" s="57">
        <f>'СЮТ МЗ'!H12+'СЮТ СЗ'!H12</f>
        <v>2693.7200000000003</v>
      </c>
      <c r="I12" s="59">
        <f>'СЮТ МЗ'!I12+'СЮТ СЗ'!I12</f>
        <v>49906.28</v>
      </c>
      <c r="J12" s="60">
        <v>33900</v>
      </c>
      <c r="K12" s="61">
        <v>35300</v>
      </c>
    </row>
    <row r="13" spans="1:11" ht="17.25" customHeight="1" x14ac:dyDescent="0.25">
      <c r="A13" s="63" t="s">
        <v>14</v>
      </c>
      <c r="B13" s="54">
        <f>'СЮТ МЗ'!B13+'СЮТ СЗ'!B13</f>
        <v>223024</v>
      </c>
      <c r="C13" s="55">
        <f>'СЮТ МЗ'!C13+'СЮТ СЗ'!C13</f>
        <v>200000</v>
      </c>
      <c r="D13" s="64">
        <f>'СЮТ МЗ'!D13+'СЮТ СЗ'!D13</f>
        <v>0</v>
      </c>
      <c r="E13" s="56">
        <f>'СЮТ МЗ'!E13+'СЮТ СЗ'!E13</f>
        <v>0</v>
      </c>
      <c r="F13" s="57">
        <f>'СЮТ МЗ'!F13+'СЮТ СЗ'!F13</f>
        <v>423024</v>
      </c>
      <c r="G13" s="58">
        <f>'СЮТ МЗ'!G13+'СЮТ СЗ'!G13</f>
        <v>0</v>
      </c>
      <c r="H13" s="57">
        <f>'СЮТ МЗ'!H13+'СЮТ СЗ'!H13</f>
        <v>40098.53</v>
      </c>
      <c r="I13" s="59">
        <f>'СЮТ МЗ'!I13+'СЮТ СЗ'!I13</f>
        <v>382925.47</v>
      </c>
      <c r="J13" s="60">
        <v>219500</v>
      </c>
      <c r="K13" s="61">
        <v>228300</v>
      </c>
    </row>
    <row r="14" spans="1:11" ht="17.25" hidden="1" customHeight="1" x14ac:dyDescent="0.25">
      <c r="A14" s="63" t="s">
        <v>15</v>
      </c>
      <c r="B14" s="54">
        <f>'СЮТ МЗ'!B14+'СЮТ СЗ'!B14</f>
        <v>0</v>
      </c>
      <c r="C14" s="55">
        <f>'СЮТ МЗ'!C14+'СЮТ СЗ'!C14</f>
        <v>0</v>
      </c>
      <c r="D14" s="64">
        <f>'СЮТ МЗ'!D14+'СЮТ СЗ'!D14</f>
        <v>0</v>
      </c>
      <c r="E14" s="56">
        <f>'СЮТ МЗ'!E14+'СЮТ СЗ'!E14</f>
        <v>0</v>
      </c>
      <c r="F14" s="57">
        <f>'СЮТ МЗ'!F14+'СЮТ СЗ'!F14</f>
        <v>0</v>
      </c>
      <c r="G14" s="58">
        <f>'СЮТ МЗ'!G14+'СЮТ СЗ'!G14</f>
        <v>0</v>
      </c>
      <c r="H14" s="57">
        <f>'СЮТ МЗ'!H14+'СЮТ СЗ'!H14</f>
        <v>0</v>
      </c>
      <c r="I14" s="59">
        <f>'СЮТ МЗ'!I14+'СЮТ СЗ'!I14</f>
        <v>0</v>
      </c>
      <c r="J14" s="60">
        <f>'СЮТ МЗ'!J14+'СЮТ СЗ'!J14</f>
        <v>0</v>
      </c>
      <c r="K14" s="61">
        <f>'СЮТ МЗ'!K14+'СЮТ СЗ'!K14</f>
        <v>0</v>
      </c>
    </row>
    <row r="15" spans="1:11" ht="17.25" hidden="1" customHeight="1" x14ac:dyDescent="0.25">
      <c r="A15" s="63" t="s">
        <v>16</v>
      </c>
      <c r="B15" s="54">
        <f>'СЮТ МЗ'!B15+'СЮТ СЗ'!B15</f>
        <v>0</v>
      </c>
      <c r="C15" s="55">
        <f>'СЮТ МЗ'!C15+'СЮТ СЗ'!C15</f>
        <v>0</v>
      </c>
      <c r="D15" s="64">
        <f>'СЮТ МЗ'!D15+'СЮТ СЗ'!D15</f>
        <v>0</v>
      </c>
      <c r="E15" s="56">
        <f>'СЮТ МЗ'!E15+'СЮТ СЗ'!E15</f>
        <v>0</v>
      </c>
      <c r="F15" s="57">
        <f>'СЮТ МЗ'!F15+'СЮТ СЗ'!F15</f>
        <v>0</v>
      </c>
      <c r="G15" s="58">
        <f>'СЮТ МЗ'!G15+'СЮТ СЗ'!G15</f>
        <v>0</v>
      </c>
      <c r="H15" s="57">
        <f>'СЮТ МЗ'!H15+'СЮТ СЗ'!H15</f>
        <v>0</v>
      </c>
      <c r="I15" s="59">
        <f>'СЮТ МЗ'!I15+'СЮТ СЗ'!I15</f>
        <v>0</v>
      </c>
      <c r="J15" s="60">
        <f>'СЮТ МЗ'!J15+'СЮТ СЗ'!J15</f>
        <v>0</v>
      </c>
      <c r="K15" s="61">
        <f>'СЮТ МЗ'!K15+'СЮТ СЗ'!K15</f>
        <v>0</v>
      </c>
    </row>
    <row r="16" spans="1:11" ht="17.25" hidden="1" customHeight="1" x14ac:dyDescent="0.25">
      <c r="A16" s="63" t="s">
        <v>17</v>
      </c>
      <c r="B16" s="54">
        <f>'СЮТ МЗ'!B16+'СЮТ СЗ'!B16</f>
        <v>0</v>
      </c>
      <c r="C16" s="55">
        <f>'СЮТ МЗ'!C16+'СЮТ СЗ'!C16</f>
        <v>0</v>
      </c>
      <c r="D16" s="64">
        <f>'СЮТ МЗ'!D16+'СЮТ СЗ'!D16</f>
        <v>0</v>
      </c>
      <c r="E16" s="56">
        <f>'СЮТ МЗ'!E16+'СЮТ СЗ'!E16</f>
        <v>0</v>
      </c>
      <c r="F16" s="57">
        <f>'СЮТ МЗ'!F16+'СЮТ СЗ'!F16</f>
        <v>0</v>
      </c>
      <c r="G16" s="58">
        <f>'СЮТ МЗ'!G16+'СЮТ СЗ'!G16</f>
        <v>0</v>
      </c>
      <c r="H16" s="57">
        <f>'СЮТ МЗ'!H16+'СЮТ СЗ'!H16</f>
        <v>0</v>
      </c>
      <c r="I16" s="59">
        <f>'СЮТ МЗ'!I16+'СЮТ СЗ'!I16</f>
        <v>0</v>
      </c>
      <c r="J16" s="60">
        <f>'СЮТ МЗ'!J16+'СЮТ СЗ'!J16</f>
        <v>0</v>
      </c>
      <c r="K16" s="61">
        <f>'СЮТ МЗ'!K16+'СЮТ СЗ'!K16</f>
        <v>0</v>
      </c>
    </row>
    <row r="17" spans="1:11" ht="17.25" customHeight="1" x14ac:dyDescent="0.25">
      <c r="A17" s="63" t="s">
        <v>18</v>
      </c>
      <c r="B17" s="54">
        <f>'СЮТ МЗ'!B17+'СЮТ СЗ'!B17</f>
        <v>3800</v>
      </c>
      <c r="C17" s="55">
        <f>'СЮТ МЗ'!C17+'СЮТ СЗ'!C17</f>
        <v>0</v>
      </c>
      <c r="D17" s="65">
        <f>'СЮТ МЗ'!D17+'СЮТ СЗ'!D17</f>
        <v>0</v>
      </c>
      <c r="E17" s="56">
        <f>'СЮТ МЗ'!E17+'СЮТ СЗ'!E17</f>
        <v>0</v>
      </c>
      <c r="F17" s="57">
        <f>'СЮТ МЗ'!F17+'СЮТ СЗ'!F17</f>
        <v>3800</v>
      </c>
      <c r="G17" s="58">
        <f>'СЮТ МЗ'!G17+'СЮТ СЗ'!G17</f>
        <v>0</v>
      </c>
      <c r="H17" s="57">
        <f>'СЮТ МЗ'!H17+'СЮТ СЗ'!H17</f>
        <v>0</v>
      </c>
      <c r="I17" s="59">
        <f>'СЮТ МЗ'!I17+'СЮТ СЗ'!I17</f>
        <v>3800</v>
      </c>
      <c r="J17" s="60">
        <v>4000</v>
      </c>
      <c r="K17" s="61">
        <v>4200</v>
      </c>
    </row>
    <row r="18" spans="1:11" ht="17.25" customHeight="1" x14ac:dyDescent="0.25">
      <c r="A18" s="63" t="s">
        <v>19</v>
      </c>
      <c r="B18" s="54">
        <f>'СЮТ МЗ'!B18+'СЮТ СЗ'!B18</f>
        <v>4000</v>
      </c>
      <c r="C18" s="55">
        <f>'СЮТ МЗ'!C18+'СЮТ СЗ'!C18</f>
        <v>0</v>
      </c>
      <c r="D18" s="65">
        <f>'СЮТ МЗ'!D18+'СЮТ СЗ'!D18</f>
        <v>0</v>
      </c>
      <c r="E18" s="56">
        <f>'СЮТ МЗ'!E18+'СЮТ СЗ'!E18</f>
        <v>0</v>
      </c>
      <c r="F18" s="57">
        <f>'СЮТ МЗ'!F18+'СЮТ СЗ'!F18</f>
        <v>4000</v>
      </c>
      <c r="G18" s="58">
        <f>'СЮТ МЗ'!G18+'СЮТ СЗ'!G18</f>
        <v>0</v>
      </c>
      <c r="H18" s="57">
        <f>'СЮТ МЗ'!H18+'СЮТ СЗ'!H18</f>
        <v>0</v>
      </c>
      <c r="I18" s="59">
        <f>'СЮТ МЗ'!I18+'СЮТ СЗ'!I18</f>
        <v>4000</v>
      </c>
      <c r="J18" s="60">
        <v>4200</v>
      </c>
      <c r="K18" s="61">
        <v>4400</v>
      </c>
    </row>
    <row r="19" spans="1:11" ht="17.25" customHeight="1" x14ac:dyDescent="0.25">
      <c r="A19" s="63" t="s">
        <v>20</v>
      </c>
      <c r="B19" s="54">
        <f>'СЮТ МЗ'!B19+'СЮТ СЗ'!B19</f>
        <v>2000</v>
      </c>
      <c r="C19" s="55">
        <f>'СЮТ МЗ'!C19+'СЮТ СЗ'!C19</f>
        <v>0</v>
      </c>
      <c r="D19" s="65">
        <f>'СЮТ МЗ'!D19+'СЮТ СЗ'!D19</f>
        <v>0</v>
      </c>
      <c r="E19" s="56">
        <f>'СЮТ МЗ'!E19+'СЮТ СЗ'!E19</f>
        <v>0</v>
      </c>
      <c r="F19" s="57">
        <f>'СЮТ МЗ'!F19+'СЮТ СЗ'!F19</f>
        <v>2000</v>
      </c>
      <c r="G19" s="58">
        <f>'СЮТ МЗ'!G19+'СЮТ СЗ'!G19</f>
        <v>0</v>
      </c>
      <c r="H19" s="57">
        <f>'СЮТ МЗ'!H19+'СЮТ СЗ'!H19</f>
        <v>0</v>
      </c>
      <c r="I19" s="59">
        <f>'СЮТ МЗ'!I19+'СЮТ СЗ'!I19</f>
        <v>2000</v>
      </c>
      <c r="J19" s="60">
        <v>2100</v>
      </c>
      <c r="K19" s="61">
        <v>2200</v>
      </c>
    </row>
    <row r="20" spans="1:11" ht="17.25" hidden="1" customHeight="1" x14ac:dyDescent="0.25">
      <c r="A20" s="63" t="s">
        <v>21</v>
      </c>
      <c r="B20" s="54">
        <f>'СЮТ МЗ'!B20+'СЮТ СЗ'!B20</f>
        <v>0</v>
      </c>
      <c r="C20" s="55">
        <f>'СЮТ МЗ'!C20+'СЮТ СЗ'!C20</f>
        <v>0</v>
      </c>
      <c r="D20" s="64">
        <f>'СЮТ МЗ'!D20+'СЮТ СЗ'!D20</f>
        <v>0</v>
      </c>
      <c r="E20" s="56">
        <f>'СЮТ МЗ'!E20+'СЮТ СЗ'!E20</f>
        <v>0</v>
      </c>
      <c r="F20" s="57">
        <f>'СЮТ МЗ'!F20+'СЮТ СЗ'!F20</f>
        <v>0</v>
      </c>
      <c r="G20" s="58">
        <f>'СЮТ МЗ'!G20+'СЮТ СЗ'!G20</f>
        <v>0</v>
      </c>
      <c r="H20" s="57">
        <f>'СЮТ МЗ'!H20+'СЮТ СЗ'!H20</f>
        <v>0</v>
      </c>
      <c r="I20" s="59">
        <f>'СЮТ МЗ'!I20+'СЮТ СЗ'!I20</f>
        <v>0</v>
      </c>
      <c r="J20" s="60">
        <f>'СЮТ МЗ'!J20+'СЮТ СЗ'!J20</f>
        <v>0</v>
      </c>
      <c r="K20" s="61">
        <f>'СЮТ МЗ'!K20+'СЮТ СЗ'!K20</f>
        <v>0</v>
      </c>
    </row>
    <row r="21" spans="1:11" ht="17.25" customHeight="1" x14ac:dyDescent="0.25">
      <c r="A21" s="66" t="s">
        <v>22</v>
      </c>
      <c r="B21" s="44">
        <f>'СЮТ МЗ'!B21+'СЮТ СЗ'!B21</f>
        <v>13100</v>
      </c>
      <c r="C21" s="45">
        <f>'СЮТ МЗ'!C21+'СЮТ СЗ'!C21</f>
        <v>0</v>
      </c>
      <c r="D21" s="67">
        <f>'СЮТ МЗ'!D21+'СЮТ СЗ'!D21</f>
        <v>0</v>
      </c>
      <c r="E21" s="46">
        <f>'СЮТ МЗ'!E21+'СЮТ СЗ'!E21</f>
        <v>0</v>
      </c>
      <c r="F21" s="47">
        <f>'СЮТ МЗ'!F21+'СЮТ СЗ'!F21</f>
        <v>13100</v>
      </c>
      <c r="G21" s="48">
        <f>'СЮТ МЗ'!G21+'СЮТ СЗ'!G21</f>
        <v>0</v>
      </c>
      <c r="H21" s="47">
        <f>'СЮТ МЗ'!H21+'СЮТ СЗ'!H21</f>
        <v>0</v>
      </c>
      <c r="I21" s="49">
        <f>'СЮТ МЗ'!I21+'СЮТ СЗ'!I21</f>
        <v>13100</v>
      </c>
      <c r="J21" s="60">
        <v>23500</v>
      </c>
      <c r="K21" s="61">
        <v>24400</v>
      </c>
    </row>
    <row r="22" spans="1:11" s="42" customFormat="1" ht="17.25" customHeight="1" x14ac:dyDescent="0.25">
      <c r="A22" s="17">
        <v>225</v>
      </c>
      <c r="B22" s="18">
        <f>'СЮТ МЗ'!B22+'СЮТ СЗ'!B22</f>
        <v>151200</v>
      </c>
      <c r="C22" s="19">
        <f>'СЮТ МЗ'!C22+'СЮТ СЗ'!C22</f>
        <v>37696.159999999996</v>
      </c>
      <c r="D22" s="21">
        <f>'СЮТ МЗ'!D22+'СЮТ СЗ'!D22</f>
        <v>0</v>
      </c>
      <c r="E22" s="21">
        <f>'СЮТ МЗ'!E22+'СЮТ СЗ'!E22</f>
        <v>0</v>
      </c>
      <c r="F22" s="19">
        <f>'СЮТ МЗ'!F22+'СЮТ СЗ'!F22</f>
        <v>188896.15999999997</v>
      </c>
      <c r="G22" s="18">
        <f>'СЮТ МЗ'!G22+'СЮТ СЗ'!G22</f>
        <v>0</v>
      </c>
      <c r="H22" s="19">
        <f>'СЮТ МЗ'!H22+'СЮТ СЗ'!H22</f>
        <v>12475.24</v>
      </c>
      <c r="I22" s="22">
        <f>'СЮТ МЗ'!I22+'СЮТ СЗ'!I22</f>
        <v>176420.91999999998</v>
      </c>
      <c r="J22" s="23">
        <f>'СЮТ МЗ'!J22+'СЮТ СЗ'!J22</f>
        <v>0</v>
      </c>
      <c r="K22" s="24">
        <f>'СЮТ МЗ'!K22+'СЮТ СЗ'!K22</f>
        <v>0</v>
      </c>
    </row>
    <row r="23" spans="1:11" s="42" customFormat="1" ht="17.25" customHeight="1" x14ac:dyDescent="0.25">
      <c r="A23" s="63" t="s">
        <v>23</v>
      </c>
      <c r="B23" s="54">
        <f>'СЮТ МЗ'!B23+'СЮТ СЗ'!B23</f>
        <v>139900</v>
      </c>
      <c r="C23" s="55">
        <f>'СЮТ МЗ'!C23+'СЮТ СЗ'!C23</f>
        <v>24975.239999999998</v>
      </c>
      <c r="D23" s="56">
        <f>'СЮТ МЗ'!D23+'СЮТ СЗ'!D23</f>
        <v>0</v>
      </c>
      <c r="E23" s="56">
        <f>'СЮТ МЗ'!E23+'СЮТ СЗ'!E23</f>
        <v>0</v>
      </c>
      <c r="F23" s="57">
        <f>'СЮТ МЗ'!F23+'СЮТ СЗ'!F23</f>
        <v>164875.24</v>
      </c>
      <c r="G23" s="58">
        <f>'СЮТ МЗ'!G23+'СЮТ СЗ'!G23</f>
        <v>0</v>
      </c>
      <c r="H23" s="57">
        <f>'СЮТ МЗ'!H23+'СЮТ СЗ'!H23</f>
        <v>12475.24</v>
      </c>
      <c r="I23" s="59">
        <f>'СЮТ МЗ'!I23+'СЮТ СЗ'!I23</f>
        <v>152399.99999999997</v>
      </c>
      <c r="J23" s="60">
        <f>'СЮТ МЗ'!J23+'СЮТ СЗ'!J23</f>
        <v>0</v>
      </c>
      <c r="K23" s="61">
        <f>'СЮТ МЗ'!K23+'СЮТ СЗ'!K23</f>
        <v>0</v>
      </c>
    </row>
    <row r="24" spans="1:11" s="42" customFormat="1" ht="17.25" hidden="1" customHeight="1" x14ac:dyDescent="0.25">
      <c r="A24" s="53" t="s">
        <v>24</v>
      </c>
      <c r="B24" s="54">
        <f>'СЮТ МЗ'!B24+'СЮТ СЗ'!B24</f>
        <v>0</v>
      </c>
      <c r="C24" s="55">
        <f>'СЮТ МЗ'!C24+'СЮТ СЗ'!C24</f>
        <v>0</v>
      </c>
      <c r="D24" s="56">
        <f>'СЮТ МЗ'!D24+'СЮТ СЗ'!D24</f>
        <v>0</v>
      </c>
      <c r="E24" s="56">
        <f>'СЮТ МЗ'!E24+'СЮТ СЗ'!E24</f>
        <v>0</v>
      </c>
      <c r="F24" s="57">
        <f>'СЮТ МЗ'!F24+'СЮТ СЗ'!F24</f>
        <v>0</v>
      </c>
      <c r="G24" s="58">
        <f>'СЮТ МЗ'!G24+'СЮТ СЗ'!G24</f>
        <v>0</v>
      </c>
      <c r="H24" s="57">
        <f>'СЮТ МЗ'!H24+'СЮТ СЗ'!H24</f>
        <v>0</v>
      </c>
      <c r="I24" s="59">
        <f>'СЮТ МЗ'!I24+'СЮТ СЗ'!I24</f>
        <v>0</v>
      </c>
      <c r="J24" s="60">
        <f>'СЮТ МЗ'!J24+'СЮТ СЗ'!J24</f>
        <v>0</v>
      </c>
      <c r="K24" s="61">
        <f>'СЮТ МЗ'!K24+'СЮТ СЗ'!K24</f>
        <v>0</v>
      </c>
    </row>
    <row r="25" spans="1:11" s="42" customFormat="1" ht="17.25" hidden="1" customHeight="1" x14ac:dyDescent="0.25">
      <c r="A25" s="53" t="s">
        <v>25</v>
      </c>
      <c r="B25" s="54">
        <f>'СЮТ МЗ'!B25+'СЮТ СЗ'!B25</f>
        <v>0</v>
      </c>
      <c r="C25" s="55">
        <f>'СЮТ МЗ'!C25+'СЮТ СЗ'!C25</f>
        <v>0</v>
      </c>
      <c r="D25" s="56">
        <f>'СЮТ МЗ'!D25+'СЮТ СЗ'!D25</f>
        <v>0</v>
      </c>
      <c r="E25" s="56">
        <f>'СЮТ МЗ'!E25+'СЮТ СЗ'!E25</f>
        <v>0</v>
      </c>
      <c r="F25" s="57">
        <f>'СЮТ МЗ'!F25+'СЮТ СЗ'!F25</f>
        <v>0</v>
      </c>
      <c r="G25" s="58">
        <f>'СЮТ МЗ'!G25+'СЮТ СЗ'!G25</f>
        <v>0</v>
      </c>
      <c r="H25" s="57">
        <f>'СЮТ МЗ'!H25+'СЮТ СЗ'!H25</f>
        <v>0</v>
      </c>
      <c r="I25" s="59">
        <f>'СЮТ МЗ'!I25+'СЮТ СЗ'!I25</f>
        <v>0</v>
      </c>
      <c r="J25" s="60">
        <f>'СЮТ МЗ'!J25+'СЮТ СЗ'!J25</f>
        <v>0</v>
      </c>
      <c r="K25" s="61">
        <f>'СЮТ МЗ'!K25+'СЮТ СЗ'!K25</f>
        <v>0</v>
      </c>
    </row>
    <row r="26" spans="1:11" s="42" customFormat="1" ht="17.25" hidden="1" customHeight="1" x14ac:dyDescent="0.25">
      <c r="A26" s="53" t="s">
        <v>26</v>
      </c>
      <c r="B26" s="54">
        <f>'СЮТ МЗ'!B26+'СЮТ СЗ'!B26</f>
        <v>0</v>
      </c>
      <c r="C26" s="55">
        <f>'СЮТ МЗ'!C26+'СЮТ СЗ'!C26</f>
        <v>0</v>
      </c>
      <c r="D26" s="56">
        <f>'СЮТ МЗ'!D26+'СЮТ СЗ'!D26</f>
        <v>0</v>
      </c>
      <c r="E26" s="56">
        <f>'СЮТ МЗ'!E26+'СЮТ СЗ'!E26</f>
        <v>0</v>
      </c>
      <c r="F26" s="57">
        <f>'СЮТ МЗ'!F26+'СЮТ СЗ'!F26</f>
        <v>0</v>
      </c>
      <c r="G26" s="58">
        <f>'СЮТ МЗ'!G26+'СЮТ СЗ'!G26</f>
        <v>0</v>
      </c>
      <c r="H26" s="57">
        <f>'СЮТ МЗ'!H26+'СЮТ СЗ'!H26</f>
        <v>0</v>
      </c>
      <c r="I26" s="59">
        <f>'СЮТ МЗ'!I26+'СЮТ СЗ'!I26</f>
        <v>0</v>
      </c>
      <c r="J26" s="60">
        <f>'СЮТ МЗ'!J26+'СЮТ СЗ'!J26</f>
        <v>0</v>
      </c>
      <c r="K26" s="61">
        <f>'СЮТ МЗ'!K26+'СЮТ СЗ'!K26</f>
        <v>0</v>
      </c>
    </row>
    <row r="27" spans="1:11" s="42" customFormat="1" ht="17.25" customHeight="1" x14ac:dyDescent="0.25">
      <c r="A27" s="53" t="s">
        <v>27</v>
      </c>
      <c r="B27" s="54">
        <f>'СЮТ МЗ'!B27+'СЮТ СЗ'!B27</f>
        <v>2602.62</v>
      </c>
      <c r="C27" s="55">
        <f>'СЮТ МЗ'!C27+'СЮТ СЗ'!C27</f>
        <v>0</v>
      </c>
      <c r="D27" s="56">
        <f>'СЮТ МЗ'!D27+'СЮТ СЗ'!D27</f>
        <v>0</v>
      </c>
      <c r="E27" s="56">
        <f>'СЮТ МЗ'!E27+'СЮТ СЗ'!E27</f>
        <v>0</v>
      </c>
      <c r="F27" s="57">
        <f>'СЮТ МЗ'!F27+'СЮТ СЗ'!F27</f>
        <v>2602.62</v>
      </c>
      <c r="G27" s="58">
        <f>'СЮТ МЗ'!G27+'СЮТ СЗ'!G27</f>
        <v>0</v>
      </c>
      <c r="H27" s="57">
        <f>'СЮТ МЗ'!H27+'СЮТ СЗ'!H27</f>
        <v>0</v>
      </c>
      <c r="I27" s="59">
        <f>'СЮТ МЗ'!I27+'СЮТ СЗ'!I27</f>
        <v>2602.62</v>
      </c>
      <c r="J27" s="60">
        <f>'СЮТ МЗ'!J27+'СЮТ СЗ'!J27</f>
        <v>0</v>
      </c>
      <c r="K27" s="61">
        <f>'СЮТ МЗ'!K27+'СЮТ СЗ'!K27</f>
        <v>0</v>
      </c>
    </row>
    <row r="28" spans="1:11" s="42" customFormat="1" ht="17.25" customHeight="1" x14ac:dyDescent="0.25">
      <c r="A28" s="53" t="s">
        <v>28</v>
      </c>
      <c r="B28" s="54">
        <f>'СЮТ МЗ'!B28+'СЮТ СЗ'!B28</f>
        <v>1039.58</v>
      </c>
      <c r="C28" s="55">
        <f>'СЮТ МЗ'!C28+'СЮТ СЗ'!C28</f>
        <v>0</v>
      </c>
      <c r="D28" s="56">
        <f>'СЮТ МЗ'!D28+'СЮТ СЗ'!D28</f>
        <v>0</v>
      </c>
      <c r="E28" s="56">
        <f>'СЮТ МЗ'!E28+'СЮТ СЗ'!E28</f>
        <v>0</v>
      </c>
      <c r="F28" s="57">
        <f>'СЮТ МЗ'!F28+'СЮТ СЗ'!F28</f>
        <v>1039.58</v>
      </c>
      <c r="G28" s="58">
        <f>'СЮТ МЗ'!G28+'СЮТ СЗ'!G28</f>
        <v>0</v>
      </c>
      <c r="H28" s="57">
        <f>'СЮТ МЗ'!H28+'СЮТ СЗ'!H28</f>
        <v>0</v>
      </c>
      <c r="I28" s="59">
        <f>'СЮТ МЗ'!I28+'СЮТ СЗ'!I28</f>
        <v>1039.58</v>
      </c>
      <c r="J28" s="60">
        <f>'СЮТ МЗ'!J28+'СЮТ СЗ'!J28</f>
        <v>0</v>
      </c>
      <c r="K28" s="61">
        <f>'СЮТ МЗ'!K28+'СЮТ СЗ'!K28</f>
        <v>0</v>
      </c>
    </row>
    <row r="29" spans="1:11" ht="17.25" customHeight="1" x14ac:dyDescent="0.25">
      <c r="A29" s="53" t="s">
        <v>29</v>
      </c>
      <c r="B29" s="54">
        <f>'СЮТ МЗ'!B29+'СЮТ СЗ'!B29</f>
        <v>7657.8</v>
      </c>
      <c r="C29" s="55">
        <f>'СЮТ МЗ'!C29+'СЮТ СЗ'!C29</f>
        <v>10720.92</v>
      </c>
      <c r="D29" s="56">
        <f>'СЮТ МЗ'!D29+'СЮТ СЗ'!D29</f>
        <v>0</v>
      </c>
      <c r="E29" s="56">
        <f>'СЮТ МЗ'!E29+'СЮТ СЗ'!E29</f>
        <v>0</v>
      </c>
      <c r="F29" s="57">
        <f>'СЮТ МЗ'!F29+'СЮТ СЗ'!F29</f>
        <v>18378.72</v>
      </c>
      <c r="G29" s="58">
        <f>'СЮТ МЗ'!G29+'СЮТ СЗ'!G29</f>
        <v>0</v>
      </c>
      <c r="H29" s="57">
        <f>'СЮТ МЗ'!H29+'СЮТ СЗ'!H29</f>
        <v>0</v>
      </c>
      <c r="I29" s="59">
        <f>'СЮТ МЗ'!I29+'СЮТ СЗ'!I29</f>
        <v>18378.72</v>
      </c>
      <c r="J29" s="60">
        <f>'СЮТ МЗ'!J29+'СЮТ СЗ'!J29</f>
        <v>0</v>
      </c>
      <c r="K29" s="61">
        <f>'СЮТ МЗ'!K29+'СЮТ СЗ'!K29</f>
        <v>0</v>
      </c>
    </row>
    <row r="30" spans="1:11" ht="17.25" hidden="1" customHeight="1" x14ac:dyDescent="0.25">
      <c r="A30" s="69" t="s">
        <v>30</v>
      </c>
      <c r="B30" s="54">
        <f>'СЮТ МЗ'!B30+'СЮТ СЗ'!B30</f>
        <v>0</v>
      </c>
      <c r="C30" s="55">
        <f>'СЮТ МЗ'!C30+'СЮТ СЗ'!C30</f>
        <v>0</v>
      </c>
      <c r="D30" s="56">
        <f>'СЮТ МЗ'!D30+'СЮТ СЗ'!D30</f>
        <v>0</v>
      </c>
      <c r="E30" s="56">
        <f>'СЮТ МЗ'!E30+'СЮТ СЗ'!E30</f>
        <v>0</v>
      </c>
      <c r="F30" s="57">
        <f>'СЮТ МЗ'!F30+'СЮТ СЗ'!F30</f>
        <v>0</v>
      </c>
      <c r="G30" s="58">
        <f>'СЮТ МЗ'!G30+'СЮТ СЗ'!G30</f>
        <v>0</v>
      </c>
      <c r="H30" s="57">
        <f>'СЮТ МЗ'!H30+'СЮТ СЗ'!H30</f>
        <v>0</v>
      </c>
      <c r="I30" s="59">
        <f>'СЮТ МЗ'!I30+'СЮТ СЗ'!I30</f>
        <v>0</v>
      </c>
      <c r="J30" s="60">
        <f>'СЮТ МЗ'!J30+'СЮТ СЗ'!J30</f>
        <v>0</v>
      </c>
      <c r="K30" s="61">
        <f>'СЮТ МЗ'!K30+'СЮТ СЗ'!K30</f>
        <v>0</v>
      </c>
    </row>
    <row r="31" spans="1:11" ht="17.25" hidden="1" customHeight="1" x14ac:dyDescent="0.25">
      <c r="A31" s="53" t="s">
        <v>31</v>
      </c>
      <c r="B31" s="54">
        <f>'СЮТ МЗ'!B31+'СЮТ СЗ'!B31</f>
        <v>0</v>
      </c>
      <c r="C31" s="55">
        <f>'СЮТ МЗ'!C31+'СЮТ СЗ'!C31</f>
        <v>0</v>
      </c>
      <c r="D31" s="68">
        <f>'СЮТ МЗ'!D31+'СЮТ СЗ'!D31</f>
        <v>0</v>
      </c>
      <c r="E31" s="68">
        <f>'СЮТ МЗ'!E31+'СЮТ СЗ'!E31</f>
        <v>0</v>
      </c>
      <c r="F31" s="57">
        <f>'СЮТ МЗ'!F31+'СЮТ СЗ'!F31</f>
        <v>0</v>
      </c>
      <c r="G31" s="58">
        <f>'СЮТ МЗ'!G31+'СЮТ СЗ'!G31</f>
        <v>0</v>
      </c>
      <c r="H31" s="57">
        <f>'СЮТ МЗ'!H31+'СЮТ СЗ'!H31</f>
        <v>0</v>
      </c>
      <c r="I31" s="59">
        <f>'СЮТ МЗ'!I31+'СЮТ СЗ'!I31</f>
        <v>0</v>
      </c>
      <c r="J31" s="60">
        <f>'СЮТ МЗ'!J31+'СЮТ СЗ'!J31</f>
        <v>0</v>
      </c>
      <c r="K31" s="61">
        <f>'СЮТ МЗ'!K31+'СЮТ СЗ'!K31</f>
        <v>0</v>
      </c>
    </row>
    <row r="32" spans="1:11" ht="17.25" hidden="1" customHeight="1" x14ac:dyDescent="0.25">
      <c r="A32" s="53" t="s">
        <v>32</v>
      </c>
      <c r="B32" s="54">
        <f>'СЮТ МЗ'!B32+'СЮТ СЗ'!B32</f>
        <v>0</v>
      </c>
      <c r="C32" s="55">
        <f>'СЮТ МЗ'!C32+'СЮТ СЗ'!C32</f>
        <v>0</v>
      </c>
      <c r="D32" s="56">
        <f>'СЮТ МЗ'!D32+'СЮТ СЗ'!D32</f>
        <v>0</v>
      </c>
      <c r="E32" s="56">
        <f>'СЮТ МЗ'!E32+'СЮТ СЗ'!E32</f>
        <v>0</v>
      </c>
      <c r="F32" s="57">
        <f>'СЮТ МЗ'!F32+'СЮТ СЗ'!F32</f>
        <v>0</v>
      </c>
      <c r="G32" s="58">
        <f>'СЮТ МЗ'!G32+'СЮТ СЗ'!G32</f>
        <v>0</v>
      </c>
      <c r="H32" s="57">
        <f>'СЮТ МЗ'!H32+'СЮТ СЗ'!H32</f>
        <v>0</v>
      </c>
      <c r="I32" s="59">
        <f>'СЮТ МЗ'!I32+'СЮТ СЗ'!I32</f>
        <v>0</v>
      </c>
      <c r="J32" s="60">
        <f>'СЮТ МЗ'!J32+'СЮТ СЗ'!J32</f>
        <v>0</v>
      </c>
      <c r="K32" s="61">
        <f>'СЮТ МЗ'!K32+'СЮТ СЗ'!K32</f>
        <v>0</v>
      </c>
    </row>
    <row r="33" spans="1:11" ht="31.5" hidden="1" x14ac:dyDescent="0.25">
      <c r="A33" s="53" t="s">
        <v>33</v>
      </c>
      <c r="B33" s="54">
        <f>'СЮТ МЗ'!B33+'СЮТ СЗ'!B33</f>
        <v>0</v>
      </c>
      <c r="C33" s="55">
        <f>'СЮТ МЗ'!C33+'СЮТ СЗ'!C33</f>
        <v>0</v>
      </c>
      <c r="D33" s="56">
        <f>'СЮТ МЗ'!D33+'СЮТ СЗ'!D33</f>
        <v>0</v>
      </c>
      <c r="E33" s="56">
        <f>'СЮТ МЗ'!E33+'СЮТ СЗ'!E33</f>
        <v>0</v>
      </c>
      <c r="F33" s="57">
        <f>'СЮТ МЗ'!F33+'СЮТ СЗ'!F33</f>
        <v>0</v>
      </c>
      <c r="G33" s="58">
        <f>'СЮТ МЗ'!G33+'СЮТ СЗ'!G33</f>
        <v>0</v>
      </c>
      <c r="H33" s="57">
        <f>'СЮТ МЗ'!H33+'СЮТ СЗ'!H33</f>
        <v>0</v>
      </c>
      <c r="I33" s="59">
        <f>'СЮТ МЗ'!I33+'СЮТ СЗ'!I33</f>
        <v>0</v>
      </c>
      <c r="J33" s="60">
        <f>'СЮТ МЗ'!J33+'СЮТ СЗ'!J33</f>
        <v>0</v>
      </c>
      <c r="K33" s="61">
        <f>'СЮТ МЗ'!K33+'СЮТ СЗ'!K33</f>
        <v>0</v>
      </c>
    </row>
    <row r="34" spans="1:11" ht="17.25" hidden="1" customHeight="1" x14ac:dyDescent="0.25">
      <c r="A34" s="53" t="s">
        <v>34</v>
      </c>
      <c r="B34" s="54">
        <f>'СЮТ МЗ'!B34+'СЮТ СЗ'!B34</f>
        <v>0</v>
      </c>
      <c r="C34" s="55">
        <f>'СЮТ МЗ'!C34+'СЮТ СЗ'!C34</f>
        <v>0</v>
      </c>
      <c r="D34" s="56">
        <f>'СЮТ МЗ'!D34+'СЮТ СЗ'!D34</f>
        <v>0</v>
      </c>
      <c r="E34" s="56">
        <f>'СЮТ МЗ'!E34+'СЮТ СЗ'!E34</f>
        <v>0</v>
      </c>
      <c r="F34" s="57">
        <f>'СЮТ МЗ'!F34+'СЮТ СЗ'!F34</f>
        <v>0</v>
      </c>
      <c r="G34" s="58">
        <f>'СЮТ МЗ'!G34+'СЮТ СЗ'!G34</f>
        <v>0</v>
      </c>
      <c r="H34" s="57">
        <f>'СЮТ МЗ'!H34+'СЮТ СЗ'!H34</f>
        <v>0</v>
      </c>
      <c r="I34" s="59">
        <f>'СЮТ МЗ'!I34+'СЮТ СЗ'!I34</f>
        <v>0</v>
      </c>
      <c r="J34" s="60">
        <f>'СЮТ МЗ'!J34+'СЮТ СЗ'!J34</f>
        <v>0</v>
      </c>
      <c r="K34" s="61">
        <f>'СЮТ МЗ'!K34+'СЮТ СЗ'!K34</f>
        <v>0</v>
      </c>
    </row>
    <row r="35" spans="1:11" ht="17.25" hidden="1" customHeight="1" x14ac:dyDescent="0.25">
      <c r="A35" s="70" t="s">
        <v>35</v>
      </c>
      <c r="B35" s="54">
        <f>'СЮТ МЗ'!B35+'СЮТ СЗ'!B35</f>
        <v>0</v>
      </c>
      <c r="C35" s="55">
        <f>'СЮТ МЗ'!C35+'СЮТ СЗ'!C35</f>
        <v>0</v>
      </c>
      <c r="D35" s="68">
        <f>'СЮТ МЗ'!D35+'СЮТ СЗ'!D35</f>
        <v>0</v>
      </c>
      <c r="E35" s="68">
        <f>'СЮТ МЗ'!E35+'СЮТ СЗ'!E35</f>
        <v>0</v>
      </c>
      <c r="F35" s="57">
        <f>'СЮТ МЗ'!F35+'СЮТ СЗ'!F35</f>
        <v>0</v>
      </c>
      <c r="G35" s="58">
        <f>'СЮТ МЗ'!G35+'СЮТ СЗ'!G35</f>
        <v>0</v>
      </c>
      <c r="H35" s="57">
        <f>'СЮТ МЗ'!H35+'СЮТ СЗ'!H35</f>
        <v>0</v>
      </c>
      <c r="I35" s="59">
        <f>'СЮТ МЗ'!I35+'СЮТ СЗ'!I35</f>
        <v>0</v>
      </c>
      <c r="J35" s="60">
        <f>'СЮТ МЗ'!J35+'СЮТ СЗ'!J35</f>
        <v>0</v>
      </c>
      <c r="K35" s="61">
        <f>'СЮТ МЗ'!K35+'СЮТ СЗ'!K35</f>
        <v>0</v>
      </c>
    </row>
    <row r="36" spans="1:11" ht="17.25" hidden="1" customHeight="1" x14ac:dyDescent="0.25">
      <c r="A36" s="53" t="s">
        <v>36</v>
      </c>
      <c r="B36" s="54">
        <f>'СЮТ МЗ'!B36+'СЮТ СЗ'!B36</f>
        <v>0</v>
      </c>
      <c r="C36" s="55">
        <f>'СЮТ МЗ'!C36+'СЮТ СЗ'!C36</f>
        <v>0</v>
      </c>
      <c r="D36" s="68">
        <f>'СЮТ МЗ'!D36+'СЮТ СЗ'!D36</f>
        <v>0</v>
      </c>
      <c r="E36" s="68">
        <f>'СЮТ МЗ'!E36+'СЮТ СЗ'!E36</f>
        <v>0</v>
      </c>
      <c r="F36" s="57">
        <f>'СЮТ МЗ'!F36+'СЮТ СЗ'!F36</f>
        <v>0</v>
      </c>
      <c r="G36" s="58">
        <f>'СЮТ МЗ'!G36+'СЮТ СЗ'!G36</f>
        <v>0</v>
      </c>
      <c r="H36" s="57">
        <f>'СЮТ МЗ'!H36+'СЮТ СЗ'!H36</f>
        <v>0</v>
      </c>
      <c r="I36" s="59">
        <f>'СЮТ МЗ'!I36+'СЮТ СЗ'!I36</f>
        <v>0</v>
      </c>
      <c r="J36" s="60">
        <f>'СЮТ МЗ'!J36+'СЮТ СЗ'!J36</f>
        <v>0</v>
      </c>
      <c r="K36" s="61">
        <f>'СЮТ МЗ'!K36+'СЮТ СЗ'!K36</f>
        <v>0</v>
      </c>
    </row>
    <row r="37" spans="1:11" ht="17.25" hidden="1" customHeight="1" x14ac:dyDescent="0.25">
      <c r="A37" s="53" t="s">
        <v>37</v>
      </c>
      <c r="B37" s="54">
        <f>'СЮТ МЗ'!B37+'СЮТ СЗ'!B37</f>
        <v>0</v>
      </c>
      <c r="C37" s="55">
        <f>'СЮТ МЗ'!C37+'СЮТ СЗ'!C37</f>
        <v>0</v>
      </c>
      <c r="D37" s="56">
        <f>'СЮТ МЗ'!D37+'СЮТ СЗ'!D37</f>
        <v>0</v>
      </c>
      <c r="E37" s="56">
        <f>'СЮТ МЗ'!E37+'СЮТ СЗ'!E37</f>
        <v>0</v>
      </c>
      <c r="F37" s="57">
        <f>'СЮТ МЗ'!F37+'СЮТ СЗ'!F37</f>
        <v>0</v>
      </c>
      <c r="G37" s="58">
        <f>'СЮТ МЗ'!G37+'СЮТ СЗ'!G37</f>
        <v>0</v>
      </c>
      <c r="H37" s="57">
        <f>'СЮТ МЗ'!H37+'СЮТ СЗ'!H37</f>
        <v>0</v>
      </c>
      <c r="I37" s="59">
        <f>'СЮТ МЗ'!I37+'СЮТ СЗ'!I37</f>
        <v>0</v>
      </c>
      <c r="J37" s="60">
        <f>'СЮТ МЗ'!J37+'СЮТ СЗ'!J37</f>
        <v>0</v>
      </c>
      <c r="K37" s="61">
        <f>'СЮТ МЗ'!K37+'СЮТ СЗ'!K37</f>
        <v>0</v>
      </c>
    </row>
    <row r="38" spans="1:11" ht="17.25" hidden="1" customHeight="1" x14ac:dyDescent="0.25">
      <c r="A38" s="53" t="s">
        <v>38</v>
      </c>
      <c r="B38" s="54">
        <f>'СЮТ МЗ'!B38+'СЮТ СЗ'!B38</f>
        <v>0</v>
      </c>
      <c r="C38" s="55">
        <f>'СЮТ МЗ'!C38+'СЮТ СЗ'!C38</f>
        <v>0</v>
      </c>
      <c r="D38" s="56">
        <f>'СЮТ МЗ'!D38+'СЮТ СЗ'!D38</f>
        <v>0</v>
      </c>
      <c r="E38" s="56">
        <f>'СЮТ МЗ'!E38+'СЮТ СЗ'!E38</f>
        <v>0</v>
      </c>
      <c r="F38" s="57">
        <f>'СЮТ МЗ'!F38+'СЮТ СЗ'!F38</f>
        <v>0</v>
      </c>
      <c r="G38" s="58">
        <f>'СЮТ МЗ'!G38+'СЮТ СЗ'!G38</f>
        <v>0</v>
      </c>
      <c r="H38" s="57">
        <f>'СЮТ МЗ'!H38+'СЮТ СЗ'!H38</f>
        <v>0</v>
      </c>
      <c r="I38" s="59">
        <f>'СЮТ МЗ'!I38+'СЮТ СЗ'!I38</f>
        <v>0</v>
      </c>
      <c r="J38" s="60">
        <f>'СЮТ МЗ'!J38+'СЮТ СЗ'!J38</f>
        <v>0</v>
      </c>
      <c r="K38" s="61">
        <f>'СЮТ МЗ'!K38+'СЮТ СЗ'!K38</f>
        <v>0</v>
      </c>
    </row>
    <row r="39" spans="1:11" ht="17.25" hidden="1" customHeight="1" x14ac:dyDescent="0.25">
      <c r="A39" s="53" t="s">
        <v>39</v>
      </c>
      <c r="B39" s="54">
        <f>'СЮТ МЗ'!B39+'СЮТ СЗ'!B39</f>
        <v>0</v>
      </c>
      <c r="C39" s="55">
        <f>'СЮТ МЗ'!C39+'СЮТ СЗ'!C39</f>
        <v>0</v>
      </c>
      <c r="D39" s="56">
        <f>'СЮТ МЗ'!D39+'СЮТ СЗ'!D39</f>
        <v>0</v>
      </c>
      <c r="E39" s="56">
        <f>'СЮТ МЗ'!E39+'СЮТ СЗ'!E39</f>
        <v>0</v>
      </c>
      <c r="F39" s="57">
        <f>'СЮТ МЗ'!F39+'СЮТ СЗ'!F39</f>
        <v>0</v>
      </c>
      <c r="G39" s="58">
        <f>'СЮТ МЗ'!G39+'СЮТ СЗ'!G39</f>
        <v>0</v>
      </c>
      <c r="H39" s="57">
        <f>'СЮТ МЗ'!H39+'СЮТ СЗ'!H39</f>
        <v>0</v>
      </c>
      <c r="I39" s="59">
        <f>'СЮТ МЗ'!I39+'СЮТ СЗ'!I39</f>
        <v>0</v>
      </c>
      <c r="J39" s="60">
        <f>'СЮТ МЗ'!J39+'СЮТ СЗ'!J39</f>
        <v>0</v>
      </c>
      <c r="K39" s="61">
        <f>'СЮТ МЗ'!K39+'СЮТ СЗ'!K39</f>
        <v>0</v>
      </c>
    </row>
    <row r="40" spans="1:11" ht="17.25" hidden="1" customHeight="1" x14ac:dyDescent="0.25">
      <c r="A40" s="71" t="s">
        <v>40</v>
      </c>
      <c r="B40" s="54">
        <f>'СЮТ МЗ'!B40+'СЮТ СЗ'!B40</f>
        <v>0</v>
      </c>
      <c r="C40" s="55">
        <f>'СЮТ МЗ'!C40+'СЮТ СЗ'!C40</f>
        <v>0</v>
      </c>
      <c r="D40" s="68">
        <f>'СЮТ МЗ'!D40+'СЮТ СЗ'!D40</f>
        <v>0</v>
      </c>
      <c r="E40" s="68">
        <f>'СЮТ МЗ'!E40+'СЮТ СЗ'!E40</f>
        <v>0</v>
      </c>
      <c r="F40" s="57">
        <f>'СЮТ МЗ'!F40+'СЮТ СЗ'!F40</f>
        <v>0</v>
      </c>
      <c r="G40" s="58">
        <f>'СЮТ МЗ'!G40+'СЮТ СЗ'!G40</f>
        <v>0</v>
      </c>
      <c r="H40" s="57">
        <f>'СЮТ МЗ'!H40+'СЮТ СЗ'!H40</f>
        <v>0</v>
      </c>
      <c r="I40" s="59">
        <f>'СЮТ МЗ'!I40+'СЮТ СЗ'!I40</f>
        <v>0</v>
      </c>
      <c r="J40" s="60">
        <f>'СЮТ МЗ'!J40+'СЮТ СЗ'!J40</f>
        <v>0</v>
      </c>
      <c r="K40" s="61">
        <f>'СЮТ МЗ'!K40+'СЮТ СЗ'!K40</f>
        <v>0</v>
      </c>
    </row>
    <row r="41" spans="1:11" ht="17.25" hidden="1" customHeight="1" x14ac:dyDescent="0.25">
      <c r="A41" s="53" t="s">
        <v>41</v>
      </c>
      <c r="B41" s="54">
        <f>'СЮТ МЗ'!B41+'СЮТ СЗ'!B41</f>
        <v>0</v>
      </c>
      <c r="C41" s="55">
        <f>'СЮТ МЗ'!C41+'СЮТ СЗ'!C41</f>
        <v>0</v>
      </c>
      <c r="D41" s="56">
        <f>'СЮТ МЗ'!D41+'СЮТ СЗ'!D41</f>
        <v>0</v>
      </c>
      <c r="E41" s="56">
        <f>'СЮТ МЗ'!E41+'СЮТ СЗ'!E41</f>
        <v>0</v>
      </c>
      <c r="F41" s="57">
        <f>'СЮТ МЗ'!F41+'СЮТ СЗ'!F41</f>
        <v>0</v>
      </c>
      <c r="G41" s="58">
        <f>'СЮТ МЗ'!G41+'СЮТ СЗ'!G41</f>
        <v>0</v>
      </c>
      <c r="H41" s="57">
        <f>'СЮТ МЗ'!H41+'СЮТ СЗ'!H41</f>
        <v>0</v>
      </c>
      <c r="I41" s="59">
        <f>'СЮТ МЗ'!I41+'СЮТ СЗ'!I41</f>
        <v>0</v>
      </c>
      <c r="J41" s="60">
        <f>'СЮТ МЗ'!J41+'СЮТ СЗ'!J41</f>
        <v>0</v>
      </c>
      <c r="K41" s="61">
        <f>'СЮТ МЗ'!K41+'СЮТ СЗ'!K41</f>
        <v>0</v>
      </c>
    </row>
    <row r="42" spans="1:11" ht="17.25" customHeight="1" x14ac:dyDescent="0.25">
      <c r="A42" s="43" t="s">
        <v>42</v>
      </c>
      <c r="B42" s="54">
        <f>'СЮТ МЗ'!B42+'СЮТ СЗ'!B42</f>
        <v>0</v>
      </c>
      <c r="C42" s="55">
        <f>'СЮТ МЗ'!C42+'СЮТ СЗ'!C42</f>
        <v>1000</v>
      </c>
      <c r="D42" s="56">
        <f>'СЮТ МЗ'!D42+'СЮТ СЗ'!D42</f>
        <v>0</v>
      </c>
      <c r="E42" s="56">
        <f>'СЮТ МЗ'!E42+'СЮТ СЗ'!E42</f>
        <v>0</v>
      </c>
      <c r="F42" s="57">
        <f>'СЮТ МЗ'!F42+'СЮТ СЗ'!F42</f>
        <v>1000</v>
      </c>
      <c r="G42" s="58">
        <f>'СЮТ МЗ'!G42+'СЮТ СЗ'!G42</f>
        <v>0</v>
      </c>
      <c r="H42" s="57">
        <f>'СЮТ МЗ'!H42+'СЮТ СЗ'!H42</f>
        <v>0</v>
      </c>
      <c r="I42" s="59">
        <f>'СЮТ МЗ'!I42+'СЮТ СЗ'!I42</f>
        <v>1000</v>
      </c>
      <c r="J42" s="60">
        <f>'СЮТ МЗ'!J42+'СЮТ СЗ'!J42</f>
        <v>0</v>
      </c>
      <c r="K42" s="61">
        <f>'СЮТ МЗ'!K42+'СЮТ СЗ'!K42</f>
        <v>0</v>
      </c>
    </row>
    <row r="43" spans="1:11" ht="17.25" hidden="1" customHeight="1" x14ac:dyDescent="0.25">
      <c r="A43" s="53"/>
      <c r="B43" s="54">
        <f>'СЮТ МЗ'!B43+'СЮТ СЗ'!B43</f>
        <v>0</v>
      </c>
      <c r="C43" s="55">
        <f>'СЮТ МЗ'!C43+'СЮТ СЗ'!C43</f>
        <v>0</v>
      </c>
      <c r="D43" s="68">
        <f>'СЮТ МЗ'!D43+'СЮТ СЗ'!D43</f>
        <v>0</v>
      </c>
      <c r="E43" s="68">
        <f>'СЮТ МЗ'!E43+'СЮТ СЗ'!E43</f>
        <v>0</v>
      </c>
      <c r="F43" s="57">
        <f>'СЮТ МЗ'!F43+'СЮТ СЗ'!F43</f>
        <v>0</v>
      </c>
      <c r="G43" s="58">
        <f>'СЮТ МЗ'!G43+'СЮТ СЗ'!G43</f>
        <v>0</v>
      </c>
      <c r="H43" s="57">
        <f>'СЮТ МЗ'!H43+'СЮТ СЗ'!H43</f>
        <v>0</v>
      </c>
      <c r="I43" s="59">
        <f>'СЮТ МЗ'!I43+'СЮТ СЗ'!I43</f>
        <v>0</v>
      </c>
      <c r="J43" s="60">
        <f>'СЮТ МЗ'!J43+'СЮТ СЗ'!J43</f>
        <v>0</v>
      </c>
      <c r="K43" s="61">
        <f>'СЮТ МЗ'!K43+'СЮТ СЗ'!K43</f>
        <v>0</v>
      </c>
    </row>
    <row r="44" spans="1:11" ht="17.25" hidden="1" customHeight="1" x14ac:dyDescent="0.25">
      <c r="A44" s="43"/>
      <c r="B44" s="44">
        <f>'СЮТ МЗ'!B44+'СЮТ СЗ'!B44</f>
        <v>0</v>
      </c>
      <c r="C44" s="45">
        <f>'СЮТ МЗ'!C44+'СЮТ СЗ'!C44</f>
        <v>0</v>
      </c>
      <c r="D44" s="46">
        <f>'СЮТ МЗ'!D44+'СЮТ СЗ'!D44</f>
        <v>0</v>
      </c>
      <c r="E44" s="46">
        <f>'СЮТ МЗ'!E44+'СЮТ СЗ'!E44</f>
        <v>0</v>
      </c>
      <c r="F44" s="47">
        <f>'СЮТ МЗ'!F44+'СЮТ СЗ'!F44</f>
        <v>0</v>
      </c>
      <c r="G44" s="48">
        <f>'СЮТ МЗ'!G44+'СЮТ СЗ'!G44</f>
        <v>0</v>
      </c>
      <c r="H44" s="47">
        <f>'СЮТ МЗ'!H44+'СЮТ СЗ'!H44</f>
        <v>0</v>
      </c>
      <c r="I44" s="49">
        <f>'СЮТ МЗ'!I44+'СЮТ СЗ'!I44</f>
        <v>0</v>
      </c>
      <c r="J44" s="50">
        <f>'СЮТ МЗ'!J44+'СЮТ СЗ'!J44</f>
        <v>0</v>
      </c>
      <c r="K44" s="51">
        <f>'СЮТ МЗ'!K44+'СЮТ СЗ'!K44</f>
        <v>0</v>
      </c>
    </row>
    <row r="45" spans="1:11" ht="17.25" customHeight="1" x14ac:dyDescent="0.25">
      <c r="A45" s="81" t="s">
        <v>43</v>
      </c>
      <c r="B45" s="82">
        <f>'СЮТ МЗ'!B45+'СЮТ СЗ'!B45</f>
        <v>0</v>
      </c>
      <c r="C45" s="83">
        <f>'СЮТ МЗ'!C45+'СЮТ СЗ'!C45</f>
        <v>1000</v>
      </c>
      <c r="D45" s="84">
        <f>'СЮТ МЗ'!D45+'СЮТ СЗ'!D45</f>
        <v>0</v>
      </c>
      <c r="E45" s="84">
        <f>'СЮТ МЗ'!E45+'СЮТ СЗ'!E45</f>
        <v>0</v>
      </c>
      <c r="F45" s="85">
        <f>'СЮТ МЗ'!F45+'СЮТ СЗ'!F45</f>
        <v>1000</v>
      </c>
      <c r="G45" s="86">
        <f>'СЮТ МЗ'!G45+'СЮТ СЗ'!G45</f>
        <v>0</v>
      </c>
      <c r="H45" s="85">
        <f>'СЮТ МЗ'!H45+'СЮТ СЗ'!H45</f>
        <v>0</v>
      </c>
      <c r="I45" s="87">
        <f>'СЮТ МЗ'!I45+'СЮТ СЗ'!I45</f>
        <v>1000</v>
      </c>
      <c r="J45" s="88">
        <f>'СЮТ МЗ'!J45+'СЮТ СЗ'!J45</f>
        <v>0</v>
      </c>
      <c r="K45" s="89">
        <f>'СЮТ МЗ'!K45+'СЮТ СЗ'!K45</f>
        <v>0</v>
      </c>
    </row>
    <row r="46" spans="1:11" x14ac:dyDescent="0.25">
      <c r="A46" s="90" t="s">
        <v>44</v>
      </c>
      <c r="B46" s="91">
        <f>'СЮТ МЗ'!B46+'СЮТ СЗ'!B46</f>
        <v>0</v>
      </c>
      <c r="C46" s="92">
        <f>'СЮТ МЗ'!C46+'СЮТ СЗ'!C46</f>
        <v>1000</v>
      </c>
      <c r="D46" s="93">
        <f>'СЮТ МЗ'!D46+'СЮТ СЗ'!D46</f>
        <v>0</v>
      </c>
      <c r="E46" s="56">
        <f>'СЮТ МЗ'!E46+'СЮТ СЗ'!E46</f>
        <v>0</v>
      </c>
      <c r="F46" s="94">
        <f>'СЮТ МЗ'!F46+'СЮТ СЗ'!F46</f>
        <v>1000</v>
      </c>
      <c r="G46" s="95">
        <f>'СЮТ МЗ'!G46+'СЮТ СЗ'!G46</f>
        <v>0</v>
      </c>
      <c r="H46" s="94">
        <f>'СЮТ МЗ'!H46+'СЮТ СЗ'!H46</f>
        <v>0</v>
      </c>
      <c r="I46" s="96">
        <f>'СЮТ МЗ'!I46+'СЮТ СЗ'!I46</f>
        <v>1000</v>
      </c>
      <c r="J46" s="97">
        <f>'СЮТ МЗ'!J46+'СЮТ СЗ'!J46</f>
        <v>0</v>
      </c>
      <c r="K46" s="98">
        <f>'СЮТ МЗ'!K46+'СЮТ СЗ'!K46</f>
        <v>0</v>
      </c>
    </row>
    <row r="47" spans="1:11" ht="28.5" hidden="1" customHeight="1" x14ac:dyDescent="0.25">
      <c r="A47" s="90" t="s">
        <v>45</v>
      </c>
      <c r="B47" s="91">
        <f>'СЮТ МЗ'!B47+'СЮТ СЗ'!B47</f>
        <v>0</v>
      </c>
      <c r="C47" s="92">
        <f>'СЮТ МЗ'!C47+'СЮТ СЗ'!C47</f>
        <v>0</v>
      </c>
      <c r="D47" s="93">
        <f>'СЮТ МЗ'!D47+'СЮТ СЗ'!D47</f>
        <v>0</v>
      </c>
      <c r="E47" s="93">
        <f>'СЮТ МЗ'!E47+'СЮТ СЗ'!E47</f>
        <v>0</v>
      </c>
      <c r="F47" s="94">
        <f>'СЮТ МЗ'!F47+'СЮТ СЗ'!F47</f>
        <v>0</v>
      </c>
      <c r="G47" s="95">
        <f>'СЮТ МЗ'!G47+'СЮТ СЗ'!G47</f>
        <v>0</v>
      </c>
      <c r="H47" s="94">
        <f>'СЮТ МЗ'!H47+'СЮТ СЗ'!H47</f>
        <v>0</v>
      </c>
      <c r="I47" s="96">
        <f>'СЮТ МЗ'!I47+'СЮТ СЗ'!I47</f>
        <v>0</v>
      </c>
      <c r="J47" s="97">
        <f>'СЮТ МЗ'!J47+'СЮТ СЗ'!J47</f>
        <v>0</v>
      </c>
      <c r="K47" s="98">
        <f>'СЮТ МЗ'!K47+'СЮТ СЗ'!K47</f>
        <v>0</v>
      </c>
    </row>
    <row r="48" spans="1:11" ht="17.25" hidden="1" customHeight="1" x14ac:dyDescent="0.25">
      <c r="A48" s="90" t="s">
        <v>46</v>
      </c>
      <c r="B48" s="91">
        <f>'СЮТ МЗ'!B48+'СЮТ СЗ'!B48</f>
        <v>0</v>
      </c>
      <c r="C48" s="92">
        <f>'СЮТ МЗ'!C48+'СЮТ СЗ'!C48</f>
        <v>0</v>
      </c>
      <c r="D48" s="93">
        <f>'СЮТ МЗ'!D48+'СЮТ СЗ'!D48</f>
        <v>0</v>
      </c>
      <c r="E48" s="93">
        <f>'СЮТ МЗ'!E48+'СЮТ СЗ'!E48</f>
        <v>0</v>
      </c>
      <c r="F48" s="94">
        <f>'СЮТ МЗ'!F48+'СЮТ СЗ'!F48</f>
        <v>0</v>
      </c>
      <c r="G48" s="95">
        <f>'СЮТ МЗ'!G48+'СЮТ СЗ'!G48</f>
        <v>0</v>
      </c>
      <c r="H48" s="94">
        <f>'СЮТ МЗ'!H48+'СЮТ СЗ'!H48</f>
        <v>0</v>
      </c>
      <c r="I48" s="96">
        <f>'СЮТ МЗ'!I48+'СЮТ СЗ'!I48</f>
        <v>0</v>
      </c>
      <c r="J48" s="97">
        <f>'СЮТ МЗ'!J48+'СЮТ СЗ'!J48</f>
        <v>0</v>
      </c>
      <c r="K48" s="98">
        <f>'СЮТ МЗ'!K48+'СЮТ СЗ'!K48</f>
        <v>0</v>
      </c>
    </row>
    <row r="49" spans="1:11" ht="17.25" hidden="1" customHeight="1" x14ac:dyDescent="0.25">
      <c r="A49" s="100" t="s">
        <v>47</v>
      </c>
      <c r="B49" s="91">
        <f>'СЮТ МЗ'!B49+'СЮТ СЗ'!B49</f>
        <v>0</v>
      </c>
      <c r="C49" s="92">
        <f>'СЮТ МЗ'!C49+'СЮТ СЗ'!C49</f>
        <v>0</v>
      </c>
      <c r="D49" s="99">
        <f>'СЮТ МЗ'!D49+'СЮТ СЗ'!D49</f>
        <v>0</v>
      </c>
      <c r="E49" s="99">
        <f>'СЮТ МЗ'!E49+'СЮТ СЗ'!E49</f>
        <v>0</v>
      </c>
      <c r="F49" s="94">
        <f>'СЮТ МЗ'!F49+'СЮТ СЗ'!F49</f>
        <v>0</v>
      </c>
      <c r="G49" s="95">
        <f>'СЮТ МЗ'!G49+'СЮТ СЗ'!G49</f>
        <v>0</v>
      </c>
      <c r="H49" s="94">
        <f>'СЮТ МЗ'!H49+'СЮТ СЗ'!H49</f>
        <v>0</v>
      </c>
      <c r="I49" s="96">
        <f>'СЮТ МЗ'!I49+'СЮТ СЗ'!I49</f>
        <v>0</v>
      </c>
      <c r="J49" s="97">
        <f>'СЮТ МЗ'!J49+'СЮТ СЗ'!J49</f>
        <v>0</v>
      </c>
      <c r="K49" s="98">
        <f>'СЮТ МЗ'!K49+'СЮТ СЗ'!K49</f>
        <v>0</v>
      </c>
    </row>
    <row r="50" spans="1:11" ht="17.25" hidden="1" customHeight="1" x14ac:dyDescent="0.25">
      <c r="A50" s="90" t="s">
        <v>48</v>
      </c>
      <c r="B50" s="91">
        <f>'СЮТ МЗ'!B50+'СЮТ СЗ'!B50</f>
        <v>0</v>
      </c>
      <c r="C50" s="92">
        <f>'СЮТ МЗ'!C50+'СЮТ СЗ'!C50</f>
        <v>0</v>
      </c>
      <c r="D50" s="99">
        <f>'СЮТ МЗ'!D50+'СЮТ СЗ'!D50</f>
        <v>0</v>
      </c>
      <c r="E50" s="99">
        <f>'СЮТ МЗ'!E50+'СЮТ СЗ'!E50</f>
        <v>0</v>
      </c>
      <c r="F50" s="94">
        <f>'СЮТ МЗ'!F50+'СЮТ СЗ'!F50</f>
        <v>0</v>
      </c>
      <c r="G50" s="95">
        <f>'СЮТ МЗ'!G50+'СЮТ СЗ'!G50</f>
        <v>0</v>
      </c>
      <c r="H50" s="94">
        <f>'СЮТ МЗ'!H50+'СЮТ СЗ'!H50</f>
        <v>0</v>
      </c>
      <c r="I50" s="96">
        <f>'СЮТ МЗ'!I50+'СЮТ СЗ'!I50</f>
        <v>0</v>
      </c>
      <c r="J50" s="97">
        <f>'СЮТ МЗ'!J50+'СЮТ СЗ'!J50</f>
        <v>0</v>
      </c>
      <c r="K50" s="98">
        <f>'СЮТ МЗ'!K50+'СЮТ СЗ'!K50</f>
        <v>0</v>
      </c>
    </row>
    <row r="51" spans="1:11" ht="17.25" hidden="1" customHeight="1" x14ac:dyDescent="0.25">
      <c r="A51" s="101" t="s">
        <v>49</v>
      </c>
      <c r="B51" s="102">
        <f>'СЮТ МЗ'!B51+'СЮТ СЗ'!B51</f>
        <v>0</v>
      </c>
      <c r="C51" s="103">
        <f>'СЮТ МЗ'!C51+'СЮТ СЗ'!C51</f>
        <v>0</v>
      </c>
      <c r="D51" s="161">
        <f>'СЮТ МЗ'!D51+'СЮТ СЗ'!D51</f>
        <v>0</v>
      </c>
      <c r="E51" s="161">
        <f>'СЮТ МЗ'!E51+'СЮТ СЗ'!E51</f>
        <v>0</v>
      </c>
      <c r="F51" s="105">
        <f>'СЮТ МЗ'!F51+'СЮТ СЗ'!F51</f>
        <v>0</v>
      </c>
      <c r="G51" s="106">
        <f>'СЮТ МЗ'!G51+'СЮТ СЗ'!G51</f>
        <v>0</v>
      </c>
      <c r="H51" s="105">
        <f>'СЮТ МЗ'!H51+'СЮТ СЗ'!H51</f>
        <v>0</v>
      </c>
      <c r="I51" s="107">
        <f>'СЮТ МЗ'!I51+'СЮТ СЗ'!I51</f>
        <v>0</v>
      </c>
      <c r="J51" s="108">
        <f>'СЮТ МЗ'!J51+'СЮТ СЗ'!J51</f>
        <v>0</v>
      </c>
      <c r="K51" s="109">
        <f>'СЮТ МЗ'!K51+'СЮТ СЗ'!K51</f>
        <v>0</v>
      </c>
    </row>
    <row r="52" spans="1:11" s="42" customFormat="1" ht="17.25" customHeight="1" x14ac:dyDescent="0.25">
      <c r="A52" s="110">
        <v>226</v>
      </c>
      <c r="B52" s="33">
        <f>'СЮТ МЗ'!B52+'СЮТ СЗ'!B52</f>
        <v>615600</v>
      </c>
      <c r="C52" s="34">
        <f>'СЮТ МЗ'!C52+'СЮТ СЗ'!C52</f>
        <v>61338.8</v>
      </c>
      <c r="D52" s="36">
        <f>'СЮТ МЗ'!D52+'СЮТ СЗ'!D52</f>
        <v>0</v>
      </c>
      <c r="E52" s="36">
        <f>'СЮТ МЗ'!E52+'СЮТ СЗ'!E52</f>
        <v>0</v>
      </c>
      <c r="F52" s="34">
        <f>'СЮТ МЗ'!F52+'СЮТ СЗ'!F52</f>
        <v>676938.8</v>
      </c>
      <c r="G52" s="33">
        <f>'СЮТ МЗ'!G52+'СЮТ СЗ'!G52</f>
        <v>0</v>
      </c>
      <c r="H52" s="34">
        <f>'СЮТ МЗ'!H52+'СЮТ СЗ'!H52</f>
        <v>5787.6</v>
      </c>
      <c r="I52" s="37">
        <f>'СЮТ МЗ'!I52+'СЮТ СЗ'!I52</f>
        <v>671151.20000000007</v>
      </c>
      <c r="J52" s="38">
        <f>'СЮТ МЗ'!J52+'СЮТ СЗ'!J52</f>
        <v>0</v>
      </c>
      <c r="K52" s="39">
        <f>'СЮТ МЗ'!K52+'СЮТ СЗ'!K52</f>
        <v>0</v>
      </c>
    </row>
    <row r="53" spans="1:11" ht="17.25" customHeight="1" x14ac:dyDescent="0.25">
      <c r="A53" s="63" t="s">
        <v>50</v>
      </c>
      <c r="B53" s="54">
        <f>'СЮТ МЗ'!B53+'СЮТ СЗ'!B53</f>
        <v>16000</v>
      </c>
      <c r="C53" s="55">
        <f>'СЮТ МЗ'!C53+'СЮТ СЗ'!C53</f>
        <v>0</v>
      </c>
      <c r="D53" s="56">
        <f>'СЮТ МЗ'!D53+'СЮТ СЗ'!D53</f>
        <v>0</v>
      </c>
      <c r="E53" s="56">
        <f>'СЮТ МЗ'!E53+'СЮТ СЗ'!E53</f>
        <v>0</v>
      </c>
      <c r="F53" s="57">
        <f>'СЮТ МЗ'!F53+'СЮТ СЗ'!F53</f>
        <v>16000</v>
      </c>
      <c r="G53" s="58">
        <f>'СЮТ МЗ'!G53+'СЮТ СЗ'!G53</f>
        <v>0</v>
      </c>
      <c r="H53" s="57">
        <f>'СЮТ МЗ'!H53+'СЮТ СЗ'!H53</f>
        <v>0</v>
      </c>
      <c r="I53" s="59">
        <f>'СЮТ МЗ'!I53+'СЮТ СЗ'!I53</f>
        <v>16000</v>
      </c>
      <c r="J53" s="60">
        <f>'СЮТ МЗ'!J53+'СЮТ СЗ'!J53</f>
        <v>0</v>
      </c>
      <c r="K53" s="61">
        <f>'СЮТ МЗ'!K53+'СЮТ СЗ'!K53</f>
        <v>0</v>
      </c>
    </row>
    <row r="54" spans="1:11" ht="17.25" customHeight="1" x14ac:dyDescent="0.25">
      <c r="A54" s="53" t="s">
        <v>51</v>
      </c>
      <c r="B54" s="54">
        <f>'СЮТ МЗ'!B54+'СЮТ СЗ'!B54</f>
        <v>34800</v>
      </c>
      <c r="C54" s="55">
        <f>'СЮТ МЗ'!C54+'СЮТ СЗ'!C54</f>
        <v>40438.800000000003</v>
      </c>
      <c r="D54" s="56">
        <f>'СЮТ МЗ'!D54+'СЮТ СЗ'!D54</f>
        <v>0</v>
      </c>
      <c r="E54" s="56">
        <f>'СЮТ МЗ'!E54+'СЮТ СЗ'!E54</f>
        <v>0</v>
      </c>
      <c r="F54" s="57">
        <f>'СЮТ МЗ'!F54+'СЮТ СЗ'!F54</f>
        <v>75238.8</v>
      </c>
      <c r="G54" s="58">
        <f>'СЮТ МЗ'!G54+'СЮТ СЗ'!G54</f>
        <v>0</v>
      </c>
      <c r="H54" s="57">
        <f>'СЮТ МЗ'!H54+'СЮТ СЗ'!H54</f>
        <v>5787.6</v>
      </c>
      <c r="I54" s="59">
        <f>'СЮТ МЗ'!I54+'СЮТ СЗ'!I54</f>
        <v>69451.200000000012</v>
      </c>
      <c r="J54" s="60">
        <f>'СЮТ МЗ'!J54+'СЮТ СЗ'!J54</f>
        <v>0</v>
      </c>
      <c r="K54" s="61">
        <f>'СЮТ МЗ'!K54+'СЮТ СЗ'!K54</f>
        <v>0</v>
      </c>
    </row>
    <row r="55" spans="1:11" ht="17.25" hidden="1" customHeight="1" x14ac:dyDescent="0.25">
      <c r="A55" s="53" t="s">
        <v>52</v>
      </c>
      <c r="B55" s="54">
        <f>'СЮТ МЗ'!B55+'СЮТ СЗ'!B55</f>
        <v>0</v>
      </c>
      <c r="C55" s="55">
        <f>'СЮТ МЗ'!C55+'СЮТ СЗ'!C55</f>
        <v>0</v>
      </c>
      <c r="D55" s="56">
        <f>'СЮТ МЗ'!D55+'СЮТ СЗ'!D55</f>
        <v>0</v>
      </c>
      <c r="E55" s="56">
        <f>'СЮТ МЗ'!E55+'СЮТ СЗ'!E55</f>
        <v>0</v>
      </c>
      <c r="F55" s="57">
        <f>'СЮТ МЗ'!F55+'СЮТ СЗ'!F55</f>
        <v>0</v>
      </c>
      <c r="G55" s="58">
        <f>'СЮТ МЗ'!G55+'СЮТ СЗ'!G55</f>
        <v>0</v>
      </c>
      <c r="H55" s="57">
        <f>'СЮТ МЗ'!H55+'СЮТ СЗ'!H55</f>
        <v>0</v>
      </c>
      <c r="I55" s="59">
        <f>'СЮТ МЗ'!I55+'СЮТ СЗ'!I55</f>
        <v>0</v>
      </c>
      <c r="J55" s="60">
        <f>'СЮТ МЗ'!J55+'СЮТ СЗ'!J55</f>
        <v>0</v>
      </c>
      <c r="K55" s="61">
        <f>'СЮТ МЗ'!K55+'СЮТ СЗ'!K55</f>
        <v>0</v>
      </c>
    </row>
    <row r="56" spans="1:11" s="42" customFormat="1" ht="17.25" customHeight="1" x14ac:dyDescent="0.25">
      <c r="A56" s="53" t="s">
        <v>77</v>
      </c>
      <c r="B56" s="54">
        <f>'СЮТ МЗ'!B56+'СЮТ СЗ'!B56</f>
        <v>6400</v>
      </c>
      <c r="C56" s="55">
        <f>'СЮТ МЗ'!C56+'СЮТ СЗ'!C56</f>
        <v>8000</v>
      </c>
      <c r="D56" s="56">
        <f>'СЮТ МЗ'!D56+'СЮТ СЗ'!D56</f>
        <v>0</v>
      </c>
      <c r="E56" s="56">
        <f>'СЮТ МЗ'!E56+'СЮТ СЗ'!E56</f>
        <v>0</v>
      </c>
      <c r="F56" s="57">
        <f>'СЮТ МЗ'!F56+'СЮТ СЗ'!F56</f>
        <v>14400</v>
      </c>
      <c r="G56" s="58">
        <f>'СЮТ МЗ'!G56+'СЮТ СЗ'!G56</f>
        <v>0</v>
      </c>
      <c r="H56" s="57">
        <f>'СЮТ МЗ'!H56+'СЮТ СЗ'!H56</f>
        <v>0</v>
      </c>
      <c r="I56" s="59">
        <f>'СЮТ МЗ'!I56+'СЮТ СЗ'!I56</f>
        <v>14400</v>
      </c>
      <c r="J56" s="60">
        <f>'СЮТ МЗ'!J56+'СЮТ СЗ'!J56</f>
        <v>0</v>
      </c>
      <c r="K56" s="61">
        <f>'СЮТ МЗ'!K56+'СЮТ СЗ'!K56</f>
        <v>0</v>
      </c>
    </row>
    <row r="57" spans="1:11" s="42" customFormat="1" ht="17.25" customHeight="1" x14ac:dyDescent="0.25">
      <c r="A57" s="53" t="s">
        <v>53</v>
      </c>
      <c r="B57" s="54">
        <f>'СЮТ МЗ'!B57+'СЮТ СЗ'!B57</f>
        <v>9000</v>
      </c>
      <c r="C57" s="55">
        <f>'СЮТ МЗ'!C57+'СЮТ СЗ'!C57</f>
        <v>7600</v>
      </c>
      <c r="D57" s="64">
        <f>'СЮТ МЗ'!D57+'СЮТ СЗ'!D57</f>
        <v>0</v>
      </c>
      <c r="E57" s="56">
        <f>'СЮТ МЗ'!E57+'СЮТ СЗ'!E57</f>
        <v>0</v>
      </c>
      <c r="F57" s="57">
        <f>'СЮТ МЗ'!F57+'СЮТ СЗ'!F57</f>
        <v>16600</v>
      </c>
      <c r="G57" s="58">
        <f>'СЮТ МЗ'!G57+'СЮТ СЗ'!G57</f>
        <v>0</v>
      </c>
      <c r="H57" s="57">
        <f>'СЮТ МЗ'!H57+'СЮТ СЗ'!H57</f>
        <v>0</v>
      </c>
      <c r="I57" s="59">
        <f>'СЮТ МЗ'!I57+'СЮТ СЗ'!I57</f>
        <v>16600</v>
      </c>
      <c r="J57" s="60">
        <f>'СЮТ МЗ'!J57+'СЮТ СЗ'!J57</f>
        <v>0</v>
      </c>
      <c r="K57" s="61">
        <f>'СЮТ МЗ'!K57+'СЮТ СЗ'!K57</f>
        <v>0</v>
      </c>
    </row>
    <row r="58" spans="1:11" ht="17.25" customHeight="1" x14ac:dyDescent="0.25">
      <c r="A58" s="53" t="s">
        <v>54</v>
      </c>
      <c r="B58" s="54">
        <f>'СЮТ МЗ'!B58+'СЮТ СЗ'!B58</f>
        <v>544400</v>
      </c>
      <c r="C58" s="55">
        <f>'СЮТ МЗ'!C58+'СЮТ СЗ'!C58</f>
        <v>0</v>
      </c>
      <c r="D58" s="56">
        <f>'СЮТ МЗ'!D58+'СЮТ СЗ'!D58</f>
        <v>0</v>
      </c>
      <c r="E58" s="56">
        <f>'СЮТ МЗ'!E58+'СЮТ СЗ'!E58</f>
        <v>0</v>
      </c>
      <c r="F58" s="57">
        <f>'СЮТ МЗ'!F58+'СЮТ СЗ'!F58</f>
        <v>544400</v>
      </c>
      <c r="G58" s="58">
        <f>'СЮТ МЗ'!G58+'СЮТ СЗ'!G58</f>
        <v>0</v>
      </c>
      <c r="H58" s="57">
        <f>'СЮТ МЗ'!H58+'СЮТ СЗ'!H58</f>
        <v>0</v>
      </c>
      <c r="I58" s="59">
        <f>'СЮТ МЗ'!I58+'СЮТ СЗ'!I58</f>
        <v>544400</v>
      </c>
      <c r="J58" s="60">
        <f>'СЮТ МЗ'!J58+'СЮТ СЗ'!J58</f>
        <v>0</v>
      </c>
      <c r="K58" s="61">
        <f>'СЮТ МЗ'!K58+'СЮТ СЗ'!K58</f>
        <v>0</v>
      </c>
    </row>
    <row r="59" spans="1:11" ht="17.25" hidden="1" customHeight="1" x14ac:dyDescent="0.25">
      <c r="A59" s="53" t="s">
        <v>55</v>
      </c>
      <c r="B59" s="54">
        <f>'СЮТ МЗ'!B59+'СЮТ СЗ'!B59</f>
        <v>0</v>
      </c>
      <c r="C59" s="55">
        <f>'СЮТ МЗ'!C59+'СЮТ СЗ'!C59</f>
        <v>0</v>
      </c>
      <c r="D59" s="56">
        <f>'СЮТ МЗ'!D59+'СЮТ СЗ'!D59</f>
        <v>0</v>
      </c>
      <c r="E59" s="56">
        <f>'СЮТ МЗ'!E59+'СЮТ СЗ'!E59</f>
        <v>0</v>
      </c>
      <c r="F59" s="57">
        <f>'СЮТ МЗ'!F59+'СЮТ СЗ'!F59</f>
        <v>0</v>
      </c>
      <c r="G59" s="58">
        <f>'СЮТ МЗ'!G59+'СЮТ СЗ'!G59</f>
        <v>0</v>
      </c>
      <c r="H59" s="57">
        <f>'СЮТ МЗ'!H59+'СЮТ СЗ'!H59</f>
        <v>0</v>
      </c>
      <c r="I59" s="59">
        <f>'СЮТ МЗ'!I59+'СЮТ СЗ'!I59</f>
        <v>0</v>
      </c>
      <c r="J59" s="60">
        <f>'СЮТ МЗ'!J59+'СЮТ СЗ'!J59</f>
        <v>0</v>
      </c>
      <c r="K59" s="61">
        <f>'СЮТ МЗ'!K59+'СЮТ СЗ'!K59</f>
        <v>0</v>
      </c>
    </row>
    <row r="60" spans="1:11" ht="17.25" hidden="1" customHeight="1" x14ac:dyDescent="0.25">
      <c r="A60" s="53" t="s">
        <v>56</v>
      </c>
      <c r="B60" s="54">
        <f>'СЮТ МЗ'!B60+'СЮТ СЗ'!B60</f>
        <v>0</v>
      </c>
      <c r="C60" s="55">
        <f>'СЮТ МЗ'!C60+'СЮТ СЗ'!C60</f>
        <v>0</v>
      </c>
      <c r="D60" s="111">
        <f>'СЮТ МЗ'!D60+'СЮТ СЗ'!D60</f>
        <v>0</v>
      </c>
      <c r="E60" s="56">
        <f>'СЮТ МЗ'!E60+'СЮТ СЗ'!E60</f>
        <v>0</v>
      </c>
      <c r="F60" s="57">
        <f>'СЮТ МЗ'!F60+'СЮТ СЗ'!F60</f>
        <v>0</v>
      </c>
      <c r="G60" s="58">
        <f>'СЮТ МЗ'!G60+'СЮТ СЗ'!G60</f>
        <v>0</v>
      </c>
      <c r="H60" s="57">
        <f>'СЮТ МЗ'!H60+'СЮТ СЗ'!H60</f>
        <v>0</v>
      </c>
      <c r="I60" s="59">
        <f>'СЮТ МЗ'!I60+'СЮТ СЗ'!I60</f>
        <v>0</v>
      </c>
      <c r="J60" s="60">
        <f>'СЮТ МЗ'!J60+'СЮТ СЗ'!J60</f>
        <v>0</v>
      </c>
      <c r="K60" s="61">
        <f>'СЮТ МЗ'!K60+'СЮТ СЗ'!K60</f>
        <v>0</v>
      </c>
    </row>
    <row r="61" spans="1:11" ht="17.25" hidden="1" customHeight="1" x14ac:dyDescent="0.25">
      <c r="A61" s="53" t="s">
        <v>57</v>
      </c>
      <c r="B61" s="54">
        <f>'СЮТ МЗ'!B61+'СЮТ СЗ'!B61</f>
        <v>0</v>
      </c>
      <c r="C61" s="55">
        <f>'СЮТ МЗ'!C61+'СЮТ СЗ'!C61</f>
        <v>0</v>
      </c>
      <c r="D61" s="111">
        <f>'СЮТ МЗ'!D61+'СЮТ СЗ'!D61</f>
        <v>0</v>
      </c>
      <c r="E61" s="56">
        <f>'СЮТ МЗ'!E61+'СЮТ СЗ'!E61</f>
        <v>0</v>
      </c>
      <c r="F61" s="57">
        <f>'СЮТ МЗ'!F61+'СЮТ СЗ'!F61</f>
        <v>0</v>
      </c>
      <c r="G61" s="58">
        <f>'СЮТ МЗ'!G61+'СЮТ СЗ'!G61</f>
        <v>0</v>
      </c>
      <c r="H61" s="57">
        <f>'СЮТ МЗ'!H61+'СЮТ СЗ'!H61</f>
        <v>0</v>
      </c>
      <c r="I61" s="59">
        <f>'СЮТ МЗ'!I61+'СЮТ СЗ'!I61</f>
        <v>0</v>
      </c>
      <c r="J61" s="60">
        <f>'СЮТ МЗ'!J61+'СЮТ СЗ'!J61</f>
        <v>0</v>
      </c>
      <c r="K61" s="61">
        <f>'СЮТ МЗ'!K61+'СЮТ СЗ'!K61</f>
        <v>0</v>
      </c>
    </row>
    <row r="62" spans="1:11" ht="29.25" customHeight="1" x14ac:dyDescent="0.25">
      <c r="A62" s="53" t="s">
        <v>58</v>
      </c>
      <c r="B62" s="54">
        <f>'СЮТ МЗ'!B62+'СЮТ СЗ'!B62</f>
        <v>0</v>
      </c>
      <c r="C62" s="55">
        <f>'СЮТ МЗ'!C62+'СЮТ СЗ'!C62</f>
        <v>5300</v>
      </c>
      <c r="D62" s="111">
        <f>'СЮТ МЗ'!D62+'СЮТ СЗ'!D62</f>
        <v>0</v>
      </c>
      <c r="E62" s="56">
        <f>'СЮТ МЗ'!E62+'СЮТ СЗ'!E62</f>
        <v>0</v>
      </c>
      <c r="F62" s="57">
        <f>'СЮТ МЗ'!F62+'СЮТ СЗ'!F62</f>
        <v>5300</v>
      </c>
      <c r="G62" s="58">
        <f>'СЮТ МЗ'!G62+'СЮТ СЗ'!G62</f>
        <v>0</v>
      </c>
      <c r="H62" s="57">
        <f>'СЮТ МЗ'!H62+'СЮТ СЗ'!H62</f>
        <v>0</v>
      </c>
      <c r="I62" s="59">
        <f>'СЮТ МЗ'!I62+'СЮТ СЗ'!I62</f>
        <v>5300</v>
      </c>
      <c r="J62" s="60">
        <f>'СЮТ МЗ'!J62+'СЮТ СЗ'!J62</f>
        <v>0</v>
      </c>
      <c r="K62" s="61">
        <f>'СЮТ МЗ'!K62+'СЮТ СЗ'!K62</f>
        <v>0</v>
      </c>
    </row>
    <row r="63" spans="1:11" ht="17.25" customHeight="1" x14ac:dyDescent="0.25">
      <c r="A63" s="53" t="s">
        <v>59</v>
      </c>
      <c r="B63" s="54">
        <f>'СЮТ МЗ'!B63+'СЮТ СЗ'!B63</f>
        <v>5000</v>
      </c>
      <c r="C63" s="55">
        <f>'СЮТ МЗ'!C63+'СЮТ СЗ'!C63</f>
        <v>0</v>
      </c>
      <c r="D63" s="111">
        <f>'СЮТ МЗ'!D63+'СЮТ СЗ'!D63</f>
        <v>0</v>
      </c>
      <c r="E63" s="56">
        <f>'СЮТ МЗ'!E63+'СЮТ СЗ'!E63</f>
        <v>0</v>
      </c>
      <c r="F63" s="57">
        <f>'СЮТ МЗ'!F63+'СЮТ СЗ'!F63</f>
        <v>5000</v>
      </c>
      <c r="G63" s="58">
        <f>'СЮТ МЗ'!G63+'СЮТ СЗ'!G63</f>
        <v>0</v>
      </c>
      <c r="H63" s="57">
        <f>'СЮТ МЗ'!H63+'СЮТ СЗ'!H63</f>
        <v>0</v>
      </c>
      <c r="I63" s="59">
        <f>'СЮТ МЗ'!I63+'СЮТ СЗ'!I63</f>
        <v>5000</v>
      </c>
      <c r="J63" s="60">
        <f>'СЮТ МЗ'!J63+'СЮТ СЗ'!J63</f>
        <v>0</v>
      </c>
      <c r="K63" s="61">
        <f>'СЮТ МЗ'!K63+'СЮТ СЗ'!K63</f>
        <v>0</v>
      </c>
    </row>
    <row r="64" spans="1:11" ht="17.25" hidden="1" customHeight="1" x14ac:dyDescent="0.25">
      <c r="A64" s="112"/>
      <c r="B64" s="113">
        <f>'СЮТ МЗ'!B64+'СЮТ СЗ'!B64</f>
        <v>0</v>
      </c>
      <c r="C64" s="114">
        <f>'СЮТ МЗ'!C64+'СЮТ СЗ'!C64</f>
        <v>0</v>
      </c>
      <c r="D64" s="115">
        <f>'СЮТ МЗ'!D64+'СЮТ СЗ'!D64</f>
        <v>0</v>
      </c>
      <c r="E64" s="115">
        <f>'СЮТ МЗ'!E64+'СЮТ СЗ'!E64</f>
        <v>0</v>
      </c>
      <c r="F64" s="116">
        <f>'СЮТ МЗ'!F64+'СЮТ СЗ'!F64</f>
        <v>0</v>
      </c>
      <c r="G64" s="117">
        <f>'СЮТ МЗ'!G64+'СЮТ СЗ'!G64</f>
        <v>0</v>
      </c>
      <c r="H64" s="116">
        <f>'СЮТ МЗ'!H64+'СЮТ СЗ'!H64</f>
        <v>0</v>
      </c>
      <c r="I64" s="118">
        <f>'СЮТ МЗ'!I64+'СЮТ СЗ'!I64</f>
        <v>0</v>
      </c>
      <c r="J64" s="119">
        <f>'СЮТ МЗ'!J64+'СЮТ СЗ'!J64</f>
        <v>0</v>
      </c>
      <c r="K64" s="120">
        <f>'СЮТ МЗ'!K64+'СЮТ СЗ'!K64</f>
        <v>0</v>
      </c>
    </row>
    <row r="65" spans="1:11" ht="17.25" hidden="1" customHeight="1" x14ac:dyDescent="0.25">
      <c r="A65" s="53"/>
      <c r="B65" s="54">
        <f>'СЮТ МЗ'!B65+'СЮТ СЗ'!B65</f>
        <v>0</v>
      </c>
      <c r="C65" s="55">
        <f>'СЮТ МЗ'!C65+'СЮТ СЗ'!C65</f>
        <v>0</v>
      </c>
      <c r="D65" s="56">
        <f>'СЮТ МЗ'!D65+'СЮТ СЗ'!D65</f>
        <v>0</v>
      </c>
      <c r="E65" s="56">
        <f>'СЮТ МЗ'!E65+'СЮТ СЗ'!E65</f>
        <v>0</v>
      </c>
      <c r="F65" s="57">
        <f>'СЮТ МЗ'!F65+'СЮТ СЗ'!F65</f>
        <v>0</v>
      </c>
      <c r="G65" s="58">
        <f>'СЮТ МЗ'!G65+'СЮТ СЗ'!G65</f>
        <v>0</v>
      </c>
      <c r="H65" s="57">
        <f>'СЮТ МЗ'!H65+'СЮТ СЗ'!H65</f>
        <v>0</v>
      </c>
      <c r="I65" s="59">
        <f>'СЮТ МЗ'!I65+'СЮТ СЗ'!I65</f>
        <v>0</v>
      </c>
      <c r="J65" s="60">
        <f>'СЮТ МЗ'!J65+'СЮТ СЗ'!J65</f>
        <v>0</v>
      </c>
      <c r="K65" s="61">
        <f>'СЮТ МЗ'!K65+'СЮТ СЗ'!K65</f>
        <v>0</v>
      </c>
    </row>
    <row r="66" spans="1:11" ht="17.25" hidden="1" customHeight="1" x14ac:dyDescent="0.25">
      <c r="A66" s="43"/>
      <c r="B66" s="44">
        <f>'СЮТ МЗ'!B66+'СЮТ СЗ'!B66</f>
        <v>0</v>
      </c>
      <c r="C66" s="45">
        <f>'СЮТ МЗ'!C66+'СЮТ СЗ'!C66</f>
        <v>0</v>
      </c>
      <c r="D66" s="162">
        <f>'СЮТ МЗ'!D66+'СЮТ СЗ'!D66</f>
        <v>0</v>
      </c>
      <c r="E66" s="46">
        <f>'СЮТ МЗ'!E66+'СЮТ СЗ'!E66</f>
        <v>0</v>
      </c>
      <c r="F66" s="47">
        <f>'СЮТ МЗ'!F66+'СЮТ СЗ'!F66</f>
        <v>0</v>
      </c>
      <c r="G66" s="48">
        <f>'СЮТ МЗ'!G66+'СЮТ СЗ'!G66</f>
        <v>0</v>
      </c>
      <c r="H66" s="47">
        <f>'СЮТ МЗ'!H66+'СЮТ СЗ'!H66</f>
        <v>0</v>
      </c>
      <c r="I66" s="49">
        <f>'СЮТ МЗ'!I66+'СЮТ СЗ'!I66</f>
        <v>0</v>
      </c>
      <c r="J66" s="50">
        <f>'СЮТ МЗ'!J66+'СЮТ СЗ'!J66</f>
        <v>0</v>
      </c>
      <c r="K66" s="51">
        <f>'СЮТ МЗ'!K66+'СЮТ СЗ'!K66</f>
        <v>0</v>
      </c>
    </row>
    <row r="67" spans="1:11" s="42" customFormat="1" ht="17.25" customHeight="1" x14ac:dyDescent="0.25">
      <c r="A67" s="62">
        <v>227</v>
      </c>
      <c r="B67" s="18">
        <f>'СЮТ МЗ'!B67+'СЮТ СЗ'!B67</f>
        <v>3576</v>
      </c>
      <c r="C67" s="19">
        <f>'СЮТ МЗ'!C67+'СЮТ СЗ'!C67</f>
        <v>2424</v>
      </c>
      <c r="D67" s="21">
        <f>'СЮТ МЗ'!D67+'СЮТ СЗ'!D67</f>
        <v>0</v>
      </c>
      <c r="E67" s="21">
        <f>'СЮТ МЗ'!E67+'СЮТ СЗ'!E67</f>
        <v>0</v>
      </c>
      <c r="F67" s="19">
        <f>'СЮТ МЗ'!F67+'СЮТ СЗ'!F67</f>
        <v>6000</v>
      </c>
      <c r="G67" s="18">
        <f>'СЮТ МЗ'!G67+'СЮТ СЗ'!G67</f>
        <v>0</v>
      </c>
      <c r="H67" s="19">
        <f>'СЮТ МЗ'!H67+'СЮТ СЗ'!H67</f>
        <v>0</v>
      </c>
      <c r="I67" s="22">
        <f>'СЮТ МЗ'!I67+'СЮТ СЗ'!I67</f>
        <v>6000</v>
      </c>
      <c r="J67" s="23">
        <f>'СЮТ МЗ'!J67+'СЮТ СЗ'!J67</f>
        <v>0</v>
      </c>
      <c r="K67" s="24">
        <f>'СЮТ МЗ'!K67+'СЮТ СЗ'!K67</f>
        <v>0</v>
      </c>
    </row>
    <row r="68" spans="1:11" ht="17.25" customHeight="1" x14ac:dyDescent="0.25">
      <c r="A68" s="53" t="s">
        <v>60</v>
      </c>
      <c r="B68" s="54">
        <f>'СЮТ МЗ'!B68+'СЮТ СЗ'!B68</f>
        <v>3576</v>
      </c>
      <c r="C68" s="55">
        <f>'СЮТ МЗ'!C68+'СЮТ СЗ'!C68</f>
        <v>2424</v>
      </c>
      <c r="D68" s="56">
        <f>'СЮТ МЗ'!D68+'СЮТ СЗ'!D68</f>
        <v>0</v>
      </c>
      <c r="E68" s="56">
        <f>'СЮТ МЗ'!E68+'СЮТ СЗ'!E68</f>
        <v>0</v>
      </c>
      <c r="F68" s="57">
        <f>'СЮТ МЗ'!F68+'СЮТ СЗ'!F68</f>
        <v>6000</v>
      </c>
      <c r="G68" s="58">
        <f>'СЮТ МЗ'!G68+'СЮТ СЗ'!G68</f>
        <v>0</v>
      </c>
      <c r="H68" s="57">
        <f>'СЮТ МЗ'!H68+'СЮТ СЗ'!H68</f>
        <v>0</v>
      </c>
      <c r="I68" s="59">
        <f>'СЮТ МЗ'!I68+'СЮТ СЗ'!I68</f>
        <v>6000</v>
      </c>
      <c r="J68" s="60">
        <f>'СЮТ МЗ'!J68+'СЮТ СЗ'!J68</f>
        <v>0</v>
      </c>
      <c r="K68" s="61">
        <f>'СЮТ МЗ'!K68+'СЮТ СЗ'!K68</f>
        <v>0</v>
      </c>
    </row>
    <row r="69" spans="1:11" ht="17.25" hidden="1" customHeight="1" x14ac:dyDescent="0.25">
      <c r="A69" s="72" t="s">
        <v>61</v>
      </c>
      <c r="B69" s="73">
        <f>'СЮТ МЗ'!B69+'СЮТ СЗ'!B69</f>
        <v>0</v>
      </c>
      <c r="C69" s="74">
        <f>'СЮТ МЗ'!C69+'СЮТ СЗ'!C69</f>
        <v>0</v>
      </c>
      <c r="D69" s="130">
        <f>'СЮТ МЗ'!D69+'СЮТ СЗ'!D69</f>
        <v>0</v>
      </c>
      <c r="E69" s="131">
        <f>'СЮТ МЗ'!E69+'СЮТ СЗ'!E69</f>
        <v>0</v>
      </c>
      <c r="F69" s="76">
        <f>'СЮТ МЗ'!F69+'СЮТ СЗ'!F69</f>
        <v>0</v>
      </c>
      <c r="G69" s="77">
        <f>'СЮТ МЗ'!G69+'СЮТ СЗ'!G69</f>
        <v>0</v>
      </c>
      <c r="H69" s="76">
        <f>'СЮТ МЗ'!H69+'СЮТ СЗ'!H69</f>
        <v>0</v>
      </c>
      <c r="I69" s="78">
        <f>'СЮТ МЗ'!I69+'СЮТ СЗ'!I69</f>
        <v>0</v>
      </c>
      <c r="J69" s="79">
        <f>'СЮТ МЗ'!J69+'СЮТ СЗ'!J69</f>
        <v>0</v>
      </c>
      <c r="K69" s="80">
        <f>'СЮТ МЗ'!K69+'СЮТ СЗ'!K69</f>
        <v>0</v>
      </c>
    </row>
    <row r="70" spans="1:11" s="42" customFormat="1" ht="17.25" hidden="1" customHeight="1" x14ac:dyDescent="0.25">
      <c r="A70" s="62">
        <v>228</v>
      </c>
      <c r="B70" s="18">
        <f>'СЮТ МЗ'!B70+'СЮТ СЗ'!B70</f>
        <v>0</v>
      </c>
      <c r="C70" s="19">
        <f>'СЮТ МЗ'!C70+'СЮТ СЗ'!C70</f>
        <v>0</v>
      </c>
      <c r="D70" s="21">
        <f>'СЮТ МЗ'!D70+'СЮТ СЗ'!D70</f>
        <v>0</v>
      </c>
      <c r="E70" s="21">
        <f>'СЮТ МЗ'!E70+'СЮТ СЗ'!E70</f>
        <v>0</v>
      </c>
      <c r="F70" s="19">
        <f>'СЮТ МЗ'!F70+'СЮТ СЗ'!F70</f>
        <v>0</v>
      </c>
      <c r="G70" s="18">
        <f>'СЮТ МЗ'!G70+'СЮТ СЗ'!G70</f>
        <v>0</v>
      </c>
      <c r="H70" s="19">
        <f>'СЮТ МЗ'!H70+'СЮТ СЗ'!H70</f>
        <v>0</v>
      </c>
      <c r="I70" s="22">
        <f>'СЮТ МЗ'!I70+'СЮТ СЗ'!I70</f>
        <v>0</v>
      </c>
      <c r="J70" s="23">
        <f>'СЮТ МЗ'!J70+'СЮТ СЗ'!J70</f>
        <v>0</v>
      </c>
      <c r="K70" s="24">
        <f>'СЮТ МЗ'!K70+'СЮТ СЗ'!K70</f>
        <v>0</v>
      </c>
    </row>
    <row r="71" spans="1:11" ht="17.25" hidden="1" customHeight="1" x14ac:dyDescent="0.25">
      <c r="A71" s="43" t="s">
        <v>62</v>
      </c>
      <c r="B71" s="44">
        <f>'СЮТ МЗ'!B71+'СЮТ СЗ'!B71</f>
        <v>0</v>
      </c>
      <c r="C71" s="45">
        <f>'СЮТ МЗ'!C71+'СЮТ СЗ'!C71</f>
        <v>0</v>
      </c>
      <c r="D71" s="132">
        <f>'СЮТ МЗ'!D71+'СЮТ СЗ'!D71</f>
        <v>0</v>
      </c>
      <c r="E71" s="132">
        <f>'СЮТ МЗ'!E71+'СЮТ СЗ'!E71</f>
        <v>0</v>
      </c>
      <c r="F71" s="47">
        <f>'СЮТ МЗ'!F71+'СЮТ СЗ'!F71</f>
        <v>0</v>
      </c>
      <c r="G71" s="48">
        <f>'СЮТ МЗ'!G71+'СЮТ СЗ'!G71</f>
        <v>0</v>
      </c>
      <c r="H71" s="47">
        <f>'СЮТ МЗ'!H71+'СЮТ СЗ'!H71</f>
        <v>0</v>
      </c>
      <c r="I71" s="49">
        <f>'СЮТ МЗ'!I71+'СЮТ СЗ'!I71</f>
        <v>0</v>
      </c>
      <c r="J71" s="50">
        <f>'СЮТ МЗ'!J71+'СЮТ СЗ'!J71</f>
        <v>0</v>
      </c>
      <c r="K71" s="51">
        <f>'СЮТ МЗ'!K71+'СЮТ СЗ'!K71</f>
        <v>0</v>
      </c>
    </row>
    <row r="72" spans="1:11" s="42" customFormat="1" ht="17.25" customHeight="1" x14ac:dyDescent="0.25">
      <c r="A72" s="133">
        <v>291</v>
      </c>
      <c r="B72" s="33">
        <f>'СЮТ МЗ'!B72+'СЮТ СЗ'!B72</f>
        <v>0</v>
      </c>
      <c r="C72" s="34">
        <f>'СЮТ МЗ'!C72+'СЮТ СЗ'!C72</f>
        <v>0</v>
      </c>
      <c r="D72" s="36">
        <f>'СЮТ МЗ'!D72+'СЮТ СЗ'!D72</f>
        <v>0</v>
      </c>
      <c r="E72" s="36">
        <f>'СЮТ МЗ'!E72+'СЮТ СЗ'!E72</f>
        <v>0</v>
      </c>
      <c r="F72" s="34">
        <f>'СЮТ МЗ'!F72+'СЮТ СЗ'!F72</f>
        <v>0</v>
      </c>
      <c r="G72" s="33">
        <f>'СЮТ МЗ'!G72+'СЮТ СЗ'!G72</f>
        <v>0</v>
      </c>
      <c r="H72" s="34">
        <f>'СЮТ МЗ'!H72+'СЮТ СЗ'!H72</f>
        <v>0</v>
      </c>
      <c r="I72" s="37">
        <f>'СЮТ МЗ'!I72+'СЮТ СЗ'!I72</f>
        <v>0</v>
      </c>
      <c r="J72" s="38">
        <f>'СЮТ МЗ'!J72+'СЮТ СЗ'!J72</f>
        <v>0</v>
      </c>
      <c r="K72" s="39">
        <f>'СЮТ МЗ'!K72+'СЮТ СЗ'!K72</f>
        <v>0</v>
      </c>
    </row>
    <row r="73" spans="1:11" ht="17.25" hidden="1" customHeight="1" x14ac:dyDescent="0.25">
      <c r="A73" s="53" t="s">
        <v>63</v>
      </c>
      <c r="B73" s="54">
        <f>'СЮТ МЗ'!B73+'СЮТ СЗ'!B73</f>
        <v>0</v>
      </c>
      <c r="C73" s="55">
        <f>'СЮТ МЗ'!C73+'СЮТ СЗ'!C73</f>
        <v>0</v>
      </c>
      <c r="D73" s="56">
        <f>'СЮТ МЗ'!D73+'СЮТ СЗ'!D73</f>
        <v>0</v>
      </c>
      <c r="E73" s="56">
        <f>'СЮТ МЗ'!E73+'СЮТ СЗ'!E73</f>
        <v>0</v>
      </c>
      <c r="F73" s="57">
        <f>'СЮТ МЗ'!F73+'СЮТ СЗ'!F73</f>
        <v>0</v>
      </c>
      <c r="G73" s="58">
        <f>'СЮТ МЗ'!G73+'СЮТ СЗ'!G73</f>
        <v>0</v>
      </c>
      <c r="H73" s="57">
        <f>'СЮТ МЗ'!H73+'СЮТ СЗ'!H73</f>
        <v>0</v>
      </c>
      <c r="I73" s="59">
        <f>'СЮТ МЗ'!I73+'СЮТ СЗ'!I73</f>
        <v>0</v>
      </c>
      <c r="J73" s="60">
        <f>'СЮТ МЗ'!J73+'СЮТ СЗ'!J73</f>
        <v>0</v>
      </c>
      <c r="K73" s="61">
        <f>'СЮТ МЗ'!K73+'СЮТ СЗ'!K73</f>
        <v>0</v>
      </c>
    </row>
    <row r="74" spans="1:11" ht="17.25" hidden="1" customHeight="1" x14ac:dyDescent="0.25">
      <c r="A74" s="53" t="s">
        <v>64</v>
      </c>
      <c r="B74" s="54">
        <f>'СЮТ МЗ'!B74+'СЮТ СЗ'!B74</f>
        <v>0</v>
      </c>
      <c r="C74" s="55">
        <f>'СЮТ МЗ'!C74+'СЮТ СЗ'!C74</f>
        <v>0</v>
      </c>
      <c r="D74" s="56">
        <f>'СЮТ МЗ'!D74+'СЮТ СЗ'!D74</f>
        <v>0</v>
      </c>
      <c r="E74" s="56">
        <f>'СЮТ МЗ'!E74+'СЮТ СЗ'!E74</f>
        <v>0</v>
      </c>
      <c r="F74" s="57">
        <f>'СЮТ МЗ'!F74+'СЮТ СЗ'!F74</f>
        <v>0</v>
      </c>
      <c r="G74" s="58">
        <f>'СЮТ МЗ'!G74+'СЮТ СЗ'!G74</f>
        <v>0</v>
      </c>
      <c r="H74" s="57">
        <f>'СЮТ МЗ'!H74+'СЮТ СЗ'!H74</f>
        <v>0</v>
      </c>
      <c r="I74" s="59">
        <f>'СЮТ МЗ'!I74+'СЮТ СЗ'!I74</f>
        <v>0</v>
      </c>
      <c r="J74" s="60">
        <f>'СЮТ МЗ'!J74+'СЮТ СЗ'!J74</f>
        <v>0</v>
      </c>
      <c r="K74" s="61">
        <f>'СЮТ МЗ'!K74+'СЮТ СЗ'!K74</f>
        <v>0</v>
      </c>
    </row>
    <row r="75" spans="1:11" ht="17.25" hidden="1" customHeight="1" x14ac:dyDescent="0.25">
      <c r="A75" s="53" t="s">
        <v>65</v>
      </c>
      <c r="B75" s="54">
        <f>'СЮТ МЗ'!B75+'СЮТ СЗ'!B75</f>
        <v>0</v>
      </c>
      <c r="C75" s="55">
        <f>'СЮТ МЗ'!C75+'СЮТ СЗ'!C75</f>
        <v>0</v>
      </c>
      <c r="D75" s="56">
        <f>'СЮТ МЗ'!D75+'СЮТ СЗ'!D75</f>
        <v>0</v>
      </c>
      <c r="E75" s="56">
        <f>'СЮТ МЗ'!E75+'СЮТ СЗ'!E75</f>
        <v>0</v>
      </c>
      <c r="F75" s="57">
        <f>'СЮТ МЗ'!F75+'СЮТ СЗ'!F75</f>
        <v>0</v>
      </c>
      <c r="G75" s="58">
        <f>'СЮТ МЗ'!G75+'СЮТ СЗ'!G75</f>
        <v>0</v>
      </c>
      <c r="H75" s="57">
        <f>'СЮТ МЗ'!H75+'СЮТ СЗ'!H75</f>
        <v>0</v>
      </c>
      <c r="I75" s="59">
        <f>'СЮТ МЗ'!I75+'СЮТ СЗ'!I75</f>
        <v>0</v>
      </c>
      <c r="J75" s="60">
        <f>'СЮТ МЗ'!J75+'СЮТ СЗ'!J75</f>
        <v>0</v>
      </c>
      <c r="K75" s="61">
        <f>'СЮТ МЗ'!K75+'СЮТ СЗ'!K75</f>
        <v>0</v>
      </c>
    </row>
    <row r="76" spans="1:11" ht="17.25" hidden="1" customHeight="1" x14ac:dyDescent="0.25">
      <c r="A76" s="43" t="s">
        <v>66</v>
      </c>
      <c r="B76" s="44">
        <f>'СЮТ МЗ'!B76+'СЮТ СЗ'!B76</f>
        <v>0</v>
      </c>
      <c r="C76" s="45">
        <f>'СЮТ МЗ'!C76+'СЮТ СЗ'!C76</f>
        <v>0</v>
      </c>
      <c r="D76" s="46">
        <f>'СЮТ МЗ'!D76+'СЮТ СЗ'!D76</f>
        <v>0</v>
      </c>
      <c r="E76" s="46">
        <f>'СЮТ МЗ'!E76+'СЮТ СЗ'!E76</f>
        <v>0</v>
      </c>
      <c r="F76" s="47">
        <f>'СЮТ МЗ'!F76+'СЮТ СЗ'!F76</f>
        <v>0</v>
      </c>
      <c r="G76" s="48">
        <f>'СЮТ МЗ'!G76+'СЮТ СЗ'!G76</f>
        <v>0</v>
      </c>
      <c r="H76" s="47">
        <f>'СЮТ МЗ'!H76+'СЮТ СЗ'!H76</f>
        <v>0</v>
      </c>
      <c r="I76" s="49">
        <f>'СЮТ МЗ'!I76+'СЮТ СЗ'!I76</f>
        <v>0</v>
      </c>
      <c r="J76" s="50">
        <f>'СЮТ МЗ'!J76+'СЮТ СЗ'!J76</f>
        <v>0</v>
      </c>
      <c r="K76" s="51">
        <f>'СЮТ МЗ'!K76+'СЮТ СЗ'!K76</f>
        <v>0</v>
      </c>
    </row>
    <row r="77" spans="1:11" ht="17.25" customHeight="1" x14ac:dyDescent="0.25">
      <c r="A77" s="134">
        <v>310</v>
      </c>
      <c r="B77" s="18">
        <f>'СЮТ МЗ'!B77+'СЮТ СЗ'!B77</f>
        <v>3500</v>
      </c>
      <c r="C77" s="19">
        <f>'СЮТ МЗ'!C77+'СЮТ СЗ'!C77</f>
        <v>0</v>
      </c>
      <c r="D77" s="21">
        <f>'СЮТ МЗ'!D77+'СЮТ СЗ'!D77</f>
        <v>0</v>
      </c>
      <c r="E77" s="21">
        <f>'СЮТ МЗ'!E77+'СЮТ СЗ'!E77</f>
        <v>0</v>
      </c>
      <c r="F77" s="19">
        <f>'СЮТ МЗ'!F77+'СЮТ СЗ'!F77</f>
        <v>3500</v>
      </c>
      <c r="G77" s="18">
        <f>'СЮТ МЗ'!G77+'СЮТ СЗ'!G77</f>
        <v>0</v>
      </c>
      <c r="H77" s="19">
        <f>'СЮТ МЗ'!H77+'СЮТ СЗ'!H77</f>
        <v>0</v>
      </c>
      <c r="I77" s="22">
        <f>'СЮТ МЗ'!I77+'СЮТ СЗ'!I77</f>
        <v>3500</v>
      </c>
      <c r="J77" s="23">
        <f>J78</f>
        <v>0</v>
      </c>
      <c r="K77" s="24">
        <f>K78</f>
        <v>0</v>
      </c>
    </row>
    <row r="78" spans="1:11" ht="17.25" customHeight="1" x14ac:dyDescent="0.25">
      <c r="A78" s="121" t="s">
        <v>67</v>
      </c>
      <c r="B78" s="122">
        <f>'СЮТ МЗ'!B78+'СЮТ СЗ'!B78</f>
        <v>3500</v>
      </c>
      <c r="C78" s="123">
        <f>'СЮТ МЗ'!C78+'СЮТ СЗ'!C78</f>
        <v>0</v>
      </c>
      <c r="D78" s="124">
        <f>'СЮТ МЗ'!D78+'СЮТ СЗ'!D78</f>
        <v>0</v>
      </c>
      <c r="E78" s="124">
        <f>'СЮТ МЗ'!E78+'СЮТ СЗ'!E78</f>
        <v>0</v>
      </c>
      <c r="F78" s="125">
        <f>'СЮТ МЗ'!F78+'СЮТ СЗ'!F78</f>
        <v>3500</v>
      </c>
      <c r="G78" s="126">
        <f>'СЮТ МЗ'!G78+'СЮТ СЗ'!G78</f>
        <v>0</v>
      </c>
      <c r="H78" s="125">
        <f>'СЮТ МЗ'!H78+'СЮТ СЗ'!H78</f>
        <v>0</v>
      </c>
      <c r="I78" s="127">
        <f>'СЮТ МЗ'!I78+'СЮТ СЗ'!I78</f>
        <v>3500</v>
      </c>
      <c r="J78" s="128">
        <f>'СЮТ МЗ'!J78+'СЮТ СЗ'!J78</f>
        <v>0</v>
      </c>
      <c r="K78" s="129">
        <f>'СЮТ МЗ'!K78+'СЮТ СЗ'!K78</f>
        <v>0</v>
      </c>
    </row>
    <row r="79" spans="1:11" s="42" customFormat="1" ht="17.25" customHeight="1" x14ac:dyDescent="0.25">
      <c r="A79" s="134">
        <v>346</v>
      </c>
      <c r="B79" s="18">
        <f>'СЮТ МЗ'!B79+'СЮТ СЗ'!B79</f>
        <v>0</v>
      </c>
      <c r="C79" s="19">
        <f>'СЮТ МЗ'!C79+'СЮТ СЗ'!C79</f>
        <v>45800</v>
      </c>
      <c r="D79" s="21">
        <f>'СЮТ МЗ'!D79+'СЮТ СЗ'!D79</f>
        <v>0</v>
      </c>
      <c r="E79" s="21">
        <f>'СЮТ МЗ'!E79+'СЮТ СЗ'!E79</f>
        <v>0</v>
      </c>
      <c r="F79" s="19">
        <f>'СЮТ МЗ'!F79+'СЮТ СЗ'!F79</f>
        <v>45800</v>
      </c>
      <c r="G79" s="18">
        <f>'СЮТ МЗ'!G79+'СЮТ СЗ'!G79</f>
        <v>0</v>
      </c>
      <c r="H79" s="19">
        <f>'СЮТ МЗ'!H79+'СЮТ СЗ'!H79</f>
        <v>0</v>
      </c>
      <c r="I79" s="22">
        <f>'СЮТ МЗ'!I79+'СЮТ СЗ'!I79</f>
        <v>45800</v>
      </c>
      <c r="J79" s="23">
        <f>'СЮТ МЗ'!J79+'СЮТ СЗ'!J79</f>
        <v>0</v>
      </c>
      <c r="K79" s="24">
        <f>'СЮТ МЗ'!K79+'СЮТ СЗ'!K79</f>
        <v>0</v>
      </c>
    </row>
    <row r="80" spans="1:11" ht="17.25" customHeight="1" x14ac:dyDescent="0.25">
      <c r="A80" s="70" t="s">
        <v>68</v>
      </c>
      <c r="B80" s="54">
        <f>'СЮТ МЗ'!B80+'СЮТ СЗ'!B80</f>
        <v>0</v>
      </c>
      <c r="C80" s="55">
        <f>'СЮТ МЗ'!C80+'СЮТ СЗ'!C80</f>
        <v>6000</v>
      </c>
      <c r="D80" s="56">
        <f>'СЮТ МЗ'!D80+'СЮТ СЗ'!D80</f>
        <v>0</v>
      </c>
      <c r="E80" s="56">
        <f>'СЮТ МЗ'!E80+'СЮТ СЗ'!E80</f>
        <v>0</v>
      </c>
      <c r="F80" s="57">
        <f>'СЮТ МЗ'!F80+'СЮТ СЗ'!F80</f>
        <v>6000</v>
      </c>
      <c r="G80" s="58">
        <f>'СЮТ МЗ'!G80+'СЮТ СЗ'!G80</f>
        <v>0</v>
      </c>
      <c r="H80" s="57">
        <f>'СЮТ МЗ'!H80+'СЮТ СЗ'!H80</f>
        <v>0</v>
      </c>
      <c r="I80" s="59">
        <f>'СЮТ МЗ'!I80+'СЮТ СЗ'!I80</f>
        <v>6000</v>
      </c>
      <c r="J80" s="60">
        <f>'СЮТ МЗ'!J80+'СЮТ СЗ'!J80</f>
        <v>0</v>
      </c>
      <c r="K80" s="61">
        <f>'СЮТ МЗ'!K80+'СЮТ СЗ'!K80</f>
        <v>0</v>
      </c>
    </row>
    <row r="81" spans="1:11" ht="17.25" customHeight="1" x14ac:dyDescent="0.25">
      <c r="A81" s="135" t="s">
        <v>69</v>
      </c>
      <c r="B81" s="54">
        <f>'СЮТ МЗ'!B81+'СЮТ СЗ'!B81</f>
        <v>0</v>
      </c>
      <c r="C81" s="55">
        <f>'СЮТ МЗ'!C81+'СЮТ СЗ'!C81</f>
        <v>27500</v>
      </c>
      <c r="D81" s="56">
        <f>'СЮТ МЗ'!D81+'СЮТ СЗ'!D81</f>
        <v>0</v>
      </c>
      <c r="E81" s="56">
        <f>'СЮТ МЗ'!E81+'СЮТ СЗ'!E81</f>
        <v>0</v>
      </c>
      <c r="F81" s="57">
        <f>'СЮТ МЗ'!F81+'СЮТ СЗ'!F81</f>
        <v>27500</v>
      </c>
      <c r="G81" s="58">
        <f>'СЮТ МЗ'!G81+'СЮТ СЗ'!G81</f>
        <v>0</v>
      </c>
      <c r="H81" s="57">
        <f>'СЮТ МЗ'!H81+'СЮТ СЗ'!H81</f>
        <v>0</v>
      </c>
      <c r="I81" s="59">
        <f>'СЮТ МЗ'!I81+'СЮТ СЗ'!I81</f>
        <v>27500</v>
      </c>
      <c r="J81" s="60">
        <f>'СЮТ МЗ'!J81+'СЮТ СЗ'!J81</f>
        <v>0</v>
      </c>
      <c r="K81" s="61">
        <f>'СЮТ МЗ'!K81+'СЮТ СЗ'!K81</f>
        <v>0</v>
      </c>
    </row>
    <row r="82" spans="1:11" ht="17.25" customHeight="1" x14ac:dyDescent="0.25">
      <c r="A82" s="70" t="s">
        <v>70</v>
      </c>
      <c r="B82" s="54">
        <f>'СЮТ МЗ'!B82+'СЮТ СЗ'!B82</f>
        <v>0</v>
      </c>
      <c r="C82" s="55">
        <f>'СЮТ МЗ'!C82+'СЮТ СЗ'!C82</f>
        <v>3000</v>
      </c>
      <c r="D82" s="56">
        <f>'СЮТ МЗ'!D82+'СЮТ СЗ'!D82</f>
        <v>0</v>
      </c>
      <c r="E82" s="56">
        <f>'СЮТ МЗ'!E82+'СЮТ СЗ'!E82</f>
        <v>0</v>
      </c>
      <c r="F82" s="57">
        <f>'СЮТ МЗ'!F82+'СЮТ СЗ'!F82</f>
        <v>3000</v>
      </c>
      <c r="G82" s="58">
        <f>'СЮТ МЗ'!G82+'СЮТ СЗ'!G82</f>
        <v>0</v>
      </c>
      <c r="H82" s="57">
        <f>'СЮТ МЗ'!H82+'СЮТ СЗ'!H82</f>
        <v>0</v>
      </c>
      <c r="I82" s="59">
        <f>'СЮТ МЗ'!I82+'СЮТ СЗ'!I82</f>
        <v>3000</v>
      </c>
      <c r="J82" s="60">
        <f>'СЮТ МЗ'!J82+'СЮТ СЗ'!J82</f>
        <v>0</v>
      </c>
      <c r="K82" s="61">
        <f>'СЮТ МЗ'!K82+'СЮТ СЗ'!K82</f>
        <v>0</v>
      </c>
    </row>
    <row r="83" spans="1:11" ht="47.25" customHeight="1" x14ac:dyDescent="0.25">
      <c r="A83" s="70" t="s">
        <v>71</v>
      </c>
      <c r="B83" s="54">
        <f>'СЮТ МЗ'!B83+'СЮТ СЗ'!B83</f>
        <v>0</v>
      </c>
      <c r="C83" s="55">
        <f>'СЮТ МЗ'!C83+'СЮТ СЗ'!C83</f>
        <v>9300</v>
      </c>
      <c r="D83" s="56">
        <f>'СЮТ МЗ'!D83+'СЮТ СЗ'!D83</f>
        <v>0</v>
      </c>
      <c r="E83" s="56">
        <f>'СЮТ МЗ'!E83+'СЮТ СЗ'!E83</f>
        <v>0</v>
      </c>
      <c r="F83" s="57">
        <f>'СЮТ МЗ'!F83+'СЮТ СЗ'!F83</f>
        <v>9300</v>
      </c>
      <c r="G83" s="58">
        <f>'СЮТ МЗ'!G83+'СЮТ СЗ'!G83</f>
        <v>0</v>
      </c>
      <c r="H83" s="57">
        <f>'СЮТ МЗ'!H83+'СЮТ СЗ'!H83</f>
        <v>0</v>
      </c>
      <c r="I83" s="59">
        <f>'СЮТ МЗ'!I83+'СЮТ СЗ'!I83</f>
        <v>9300</v>
      </c>
      <c r="J83" s="60">
        <f>'СЮТ МЗ'!J83+'СЮТ СЗ'!J83</f>
        <v>0</v>
      </c>
      <c r="K83" s="61">
        <f>'СЮТ МЗ'!K83+'СЮТ СЗ'!K83</f>
        <v>0</v>
      </c>
    </row>
    <row r="84" spans="1:11" ht="17.25" hidden="1" customHeight="1" x14ac:dyDescent="0.25">
      <c r="A84" s="136" t="s">
        <v>72</v>
      </c>
      <c r="B84" s="73">
        <f>'СЮТ МЗ'!B84+'СЮТ СЗ'!B84</f>
        <v>0</v>
      </c>
      <c r="C84" s="74">
        <f>'СЮТ МЗ'!C84+'СЮТ СЗ'!C84</f>
        <v>0</v>
      </c>
      <c r="D84" s="75">
        <f>'СЮТ МЗ'!D84+'СЮТ СЗ'!D84</f>
        <v>0</v>
      </c>
      <c r="E84" s="75">
        <f>'СЮТ МЗ'!E84+'СЮТ СЗ'!E84</f>
        <v>0</v>
      </c>
      <c r="F84" s="76">
        <f>'СЮТ МЗ'!F84+'СЮТ СЗ'!F84</f>
        <v>0</v>
      </c>
      <c r="G84" s="77">
        <f>'СЮТ МЗ'!G84+'СЮТ СЗ'!G84</f>
        <v>0</v>
      </c>
      <c r="H84" s="76">
        <f>'СЮТ МЗ'!H84+'СЮТ СЗ'!H84</f>
        <v>0</v>
      </c>
      <c r="I84" s="78">
        <f>'СЮТ МЗ'!I84+'СЮТ СЗ'!I84</f>
        <v>0</v>
      </c>
      <c r="J84" s="79">
        <f>'СЮТ МЗ'!J84+'СЮТ СЗ'!J84</f>
        <v>0</v>
      </c>
      <c r="K84" s="80">
        <f>'СЮТ МЗ'!K84+'СЮТ СЗ'!K84</f>
        <v>0</v>
      </c>
    </row>
    <row r="85" spans="1:11" s="42" customFormat="1" ht="17.25" customHeight="1" x14ac:dyDescent="0.25">
      <c r="A85" s="137" t="s">
        <v>73</v>
      </c>
      <c r="B85" s="138">
        <f>'СЮТ МЗ'!B85+'СЮТ СЗ'!B85</f>
        <v>10569100</v>
      </c>
      <c r="C85" s="139">
        <f>'СЮТ МЗ'!C85+'СЮТ СЗ'!C85</f>
        <v>2454586.42</v>
      </c>
      <c r="D85" s="140">
        <f>'СЮТ МЗ'!D85+'СЮТ СЗ'!D85</f>
        <v>0</v>
      </c>
      <c r="E85" s="140">
        <f>'СЮТ МЗ'!E85+'СЮТ СЗ'!E85</f>
        <v>0</v>
      </c>
      <c r="F85" s="139">
        <f>'СЮТ МЗ'!F85+'СЮТ СЗ'!F85</f>
        <v>13023686.419999998</v>
      </c>
      <c r="G85" s="138">
        <f>'СЮТ МЗ'!G85+'СЮТ СЗ'!G85</f>
        <v>0</v>
      </c>
      <c r="H85" s="139">
        <f>'СЮТ МЗ'!H85+'СЮТ СЗ'!H85</f>
        <v>61608.289999999986</v>
      </c>
      <c r="I85" s="141">
        <f>'СЮТ МЗ'!I85+'СЮТ СЗ'!I85</f>
        <v>12962078.129999999</v>
      </c>
      <c r="J85" s="142">
        <f>J3+J5+J6+J8+J11+J22+J52+J67+J70+J72+J77+J79</f>
        <v>4914100</v>
      </c>
      <c r="K85" s="143">
        <f>K3+K5+K6+K8+K11+K22+K52+K67+K70+K72+K77+K79</f>
        <v>4276100</v>
      </c>
    </row>
    <row r="87" spans="1:11" x14ac:dyDescent="0.25">
      <c r="B87" s="144">
        <v>10569100</v>
      </c>
      <c r="C87" s="145">
        <v>2454586.42</v>
      </c>
      <c r="I87" s="146"/>
    </row>
    <row r="89" spans="1:11" x14ac:dyDescent="0.25">
      <c r="B89" s="149">
        <f>'СЮТ МЗ'!B89+'СЮТ СЗ'!B89</f>
        <v>0</v>
      </c>
    </row>
    <row r="91" spans="1:11" x14ac:dyDescent="0.25">
      <c r="A91" s="148">
        <v>111</v>
      </c>
      <c r="B91" s="147">
        <f>B3+C3+B6+C6</f>
        <v>9376927.459999999</v>
      </c>
      <c r="J91" s="147">
        <f>J3+J6</f>
        <v>3534400</v>
      </c>
      <c r="K91" s="147">
        <f>K3+K6</f>
        <v>3035400</v>
      </c>
    </row>
    <row r="92" spans="1:11" x14ac:dyDescent="0.25">
      <c r="A92" s="148">
        <v>112</v>
      </c>
      <c r="B92" s="147">
        <f>B4+C4</f>
        <v>0</v>
      </c>
      <c r="J92" s="147">
        <f>J4</f>
        <v>0</v>
      </c>
      <c r="K92" s="147">
        <f>K4</f>
        <v>0</v>
      </c>
    </row>
    <row r="93" spans="1:11" x14ac:dyDescent="0.25">
      <c r="A93" s="148">
        <v>119</v>
      </c>
      <c r="B93" s="147">
        <f>B5+C5</f>
        <v>2201400</v>
      </c>
      <c r="J93" s="147">
        <f>J5</f>
        <v>1067300</v>
      </c>
      <c r="K93" s="147">
        <f>K5</f>
        <v>916700</v>
      </c>
    </row>
    <row r="94" spans="1:11" x14ac:dyDescent="0.25">
      <c r="A94" s="148">
        <v>244</v>
      </c>
      <c r="B94" s="147">
        <f>B8+C8+B21+C21+B22+C22+B52+C52+B67+C67+B70+C70+B77+C77+B79+C79</f>
        <v>959934.96000000008</v>
      </c>
      <c r="J94" s="147">
        <f>J8+J21+J22+J52+J67+J70+J77+J79</f>
        <v>48700</v>
      </c>
      <c r="K94" s="147">
        <f>K8+K21+K22+K52+K67+K70+K77+K79</f>
        <v>49600</v>
      </c>
    </row>
    <row r="95" spans="1:11" x14ac:dyDescent="0.25">
      <c r="A95" s="148">
        <v>247</v>
      </c>
      <c r="B95" s="147">
        <f>B12+B13+B15+B14+B16+B17+B18+B19+B20+C12+C13+C14+C15+C16+C17+C18+C19+C20</f>
        <v>485424</v>
      </c>
      <c r="J95" s="147">
        <f>J12+J13+J14+J15+J16+J17+J18+J19+J20</f>
        <v>263700</v>
      </c>
      <c r="K95" s="147">
        <f>K12+K13+K14+K15+K16+K17+K18+K19+K20</f>
        <v>274400</v>
      </c>
    </row>
    <row r="96" spans="1:11" x14ac:dyDescent="0.25">
      <c r="A96" s="148">
        <v>851</v>
      </c>
      <c r="B96" s="147">
        <f>B73+C73+B74+C74+B75+C75</f>
        <v>0</v>
      </c>
      <c r="J96" s="147">
        <f>J73+J74+J75</f>
        <v>0</v>
      </c>
      <c r="K96" s="147">
        <f>K73+K74+K75</f>
        <v>0</v>
      </c>
    </row>
    <row r="97" spans="1:11" x14ac:dyDescent="0.25">
      <c r="A97" s="148">
        <v>852</v>
      </c>
      <c r="B97" s="147">
        <f>B76+C76</f>
        <v>0</v>
      </c>
      <c r="J97" s="147">
        <f>J76</f>
        <v>0</v>
      </c>
      <c r="K97" s="147">
        <f>K76</f>
        <v>0</v>
      </c>
    </row>
    <row r="98" spans="1:11" x14ac:dyDescent="0.25">
      <c r="A98" s="2"/>
      <c r="B98" s="147">
        <f>B91+B92+B93+B94+B95+B96+B97</f>
        <v>13023686.42</v>
      </c>
      <c r="J98" s="147">
        <f>J91+J92+J93+J94+J95+J96+J97</f>
        <v>4914100</v>
      </c>
      <c r="K98" s="147">
        <f>K91+K92+K93+K94+K95+K96+K97</f>
        <v>4276100</v>
      </c>
    </row>
  </sheetData>
  <pageMargins left="0.25" right="0.25" top="0.75" bottom="0.75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СЮТ МЗ</vt:lpstr>
      <vt:lpstr>СЮТ СЗ</vt:lpstr>
      <vt:lpstr>ИТОГО СЮТ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ECO4</dc:creator>
  <dc:description/>
  <cp:lastModifiedBy>ECO5</cp:lastModifiedBy>
  <cp:revision>446</cp:revision>
  <cp:lastPrinted>2025-01-23T08:42:33Z</cp:lastPrinted>
  <dcterms:created xsi:type="dcterms:W3CDTF">2019-11-14T06:14:10Z</dcterms:created>
  <dcterms:modified xsi:type="dcterms:W3CDTF">2025-01-24T06:56:38Z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